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75" windowHeight="12465" activeTab="0"/>
  </bookViews>
  <sheets>
    <sheet name="Title" sheetId="1" r:id="rId1"/>
    <sheet name="Assumptions" sheetId="2" r:id="rId2"/>
    <sheet name="Bell Peppers" sheetId="3" r:id="rId3"/>
    <sheet name="Broccoli" sheetId="4" r:id="rId4"/>
    <sheet name="Cabbage" sheetId="5" r:id="rId5"/>
    <sheet name="Cauliflower" sheetId="6" r:id="rId6"/>
    <sheet name="Green Beans" sheetId="7" r:id="rId7"/>
    <sheet name="Lettuce" sheetId="8" r:id="rId8"/>
    <sheet name="Onions" sheetId="9" r:id="rId9"/>
    <sheet name="Peas" sheetId="10" r:id="rId10"/>
    <sheet name="Tomatoes" sheetId="11" r:id="rId11"/>
  </sheets>
  <externalReferences>
    <externalReference r:id="rId14"/>
  </externalReferences>
  <definedNames>
    <definedName name="AreaFactors">'[1]Inputs'!$E$85:$F$89</definedName>
    <definedName name="FOIndex">'[1]Operations'!$A$3:$B$54</definedName>
    <definedName name="Implement">'[1]Operations'!$B$5:$Z$54</definedName>
    <definedName name="MarketShare">'[1]Inputs'!$J$36:$AG$45</definedName>
    <definedName name="_xlnm.Print_Area" localSheetId="2">'Bell Peppers'!$A$1:$H$73</definedName>
    <definedName name="_xlnm.Print_Area" localSheetId="3">'Broccoli'!$A$1:$H$73</definedName>
    <definedName name="_xlnm.Print_Area" localSheetId="4">'Cabbage'!$A$1:$H$73</definedName>
    <definedName name="_xlnm.Print_Area" localSheetId="5">'Cauliflower'!$A$1:$H$73</definedName>
    <definedName name="_xlnm.Print_Area" localSheetId="6">'Green Beans'!$A$1:$H$73</definedName>
    <definedName name="_xlnm.Print_Area" localSheetId="7">'Lettuce'!$A$1:$H$73</definedName>
    <definedName name="_xlnm.Print_Area" localSheetId="8">'Onions'!$A$1:$H$73</definedName>
    <definedName name="_xlnm.Print_Area" localSheetId="9">'Peas'!$A$1:$H$73</definedName>
    <definedName name="_xlnm.Print_Area" localSheetId="10">'Tomatoes'!$A$1:$H$73</definedName>
    <definedName name="PropInputs">'[1]Inputs'!$A$20:$H$29</definedName>
    <definedName name="RealEstate">'[1]Inputs'!$A$36:$H$45</definedName>
  </definedNames>
  <calcPr fullCalcOnLoad="1" iterate="1" iterateCount="1000" iterateDelta="0.001"/>
</workbook>
</file>

<file path=xl/sharedStrings.xml><?xml version="1.0" encoding="utf-8"?>
<sst xmlns="http://schemas.openxmlformats.org/spreadsheetml/2006/main" count="1320" uniqueCount="111">
  <si>
    <t>Crop Name</t>
  </si>
  <si>
    <t>Bell Peppers</t>
  </si>
  <si>
    <t>Year</t>
  </si>
  <si>
    <t>Area Unit</t>
  </si>
  <si>
    <t>Bed</t>
  </si>
  <si>
    <t>Beds per Acre</t>
  </si>
  <si>
    <t>Labor Rate / Hr</t>
  </si>
  <si>
    <t>Fuel Rate</t>
  </si>
  <si>
    <t>Income</t>
  </si>
  <si>
    <t>ea/Bed</t>
  </si>
  <si>
    <t>yield @</t>
  </si>
  <si>
    <t xml:space="preserve"> per ea</t>
  </si>
  <si>
    <t>Economic</t>
  </si>
  <si>
    <t>Cash</t>
  </si>
  <si>
    <t>Gross</t>
  </si>
  <si>
    <t>less Costs</t>
  </si>
  <si>
    <t>= Net</t>
  </si>
  <si>
    <t>Breakeven</t>
  </si>
  <si>
    <t>Cost</t>
  </si>
  <si>
    <t>Income per Bed</t>
  </si>
  <si>
    <t>Operation</t>
  </si>
  <si>
    <t>Unit</t>
  </si>
  <si>
    <t>Times or Qty</t>
  </si>
  <si>
    <t>Labor</t>
  </si>
  <si>
    <t>Fuel and Lube</t>
  </si>
  <si>
    <t>Repairs</t>
  </si>
  <si>
    <t>Ownership</t>
  </si>
  <si>
    <t>Total per Bed</t>
  </si>
  <si>
    <t>Labor (hrs)</t>
  </si>
  <si>
    <t>Fuel (gal)</t>
  </si>
  <si>
    <t>Plow</t>
  </si>
  <si>
    <t>Disc</t>
  </si>
  <si>
    <t>Tiller</t>
  </si>
  <si>
    <t>Grading</t>
  </si>
  <si>
    <t>Cultivate</t>
  </si>
  <si>
    <t>Irrigation Installation</t>
  </si>
  <si>
    <t>Hand Irrigation</t>
  </si>
  <si>
    <t>Weeding</t>
  </si>
  <si>
    <t>Installing Row Cover</t>
  </si>
  <si>
    <t/>
  </si>
  <si>
    <t>Total for Field Operations</t>
  </si>
  <si>
    <t>Material Cost</t>
  </si>
  <si>
    <t>Category</t>
  </si>
  <si>
    <t>Application</t>
  </si>
  <si>
    <t>Price</t>
  </si>
  <si>
    <t>% Units</t>
  </si>
  <si>
    <t>Rate</t>
  </si>
  <si>
    <t>/Unit @</t>
  </si>
  <si>
    <t>Per Application Unit</t>
  </si>
  <si>
    <t>Pepper Seed</t>
  </si>
  <si>
    <t>Seed</t>
  </si>
  <si>
    <t>Row Cover</t>
  </si>
  <si>
    <t>Material</t>
  </si>
  <si>
    <t>bed</t>
  </si>
  <si>
    <t>Mulch</t>
  </si>
  <si>
    <t>pounds</t>
  </si>
  <si>
    <t>Total Material Costs and Custom Hire</t>
  </si>
  <si>
    <t xml:space="preserve">Costs for Field Operations and Materials and Services </t>
  </si>
  <si>
    <t xml:space="preserve">Interest on Operations </t>
  </si>
  <si>
    <t>Cash Expense</t>
  </si>
  <si>
    <t>Interest Rate</t>
  </si>
  <si>
    <t>months</t>
  </si>
  <si>
    <t>Total Operating Expendable and Allocated Expenses per Unit Area</t>
  </si>
  <si>
    <t>Management &amp; Overhead (Allocated by)</t>
  </si>
  <si>
    <t>Marketing</t>
  </si>
  <si>
    <t>Real Estate Costs</t>
  </si>
  <si>
    <t>Taxes</t>
  </si>
  <si>
    <t>Opportunity</t>
  </si>
  <si>
    <t>Other</t>
  </si>
  <si>
    <t>Rent</t>
  </si>
  <si>
    <t>Total Cost per Unit Area</t>
  </si>
  <si>
    <t>Broccoli</t>
  </si>
  <si>
    <t>hd/Bed</t>
  </si>
  <si>
    <t xml:space="preserve"> per hd</t>
  </si>
  <si>
    <t>Brocolli Seed</t>
  </si>
  <si>
    <t>Dipel</t>
  </si>
  <si>
    <t>Chemicals</t>
  </si>
  <si>
    <t>Cabbage</t>
  </si>
  <si>
    <t>Cabbage Seed</t>
  </si>
  <si>
    <t>Cauliflower</t>
  </si>
  <si>
    <t>Cauliflower Seed</t>
  </si>
  <si>
    <t>Green Beans</t>
  </si>
  <si>
    <t>lb/Bed</t>
  </si>
  <si>
    <t xml:space="preserve"> per lb</t>
  </si>
  <si>
    <t>Green Bean Seed</t>
  </si>
  <si>
    <t>Lettuce</t>
  </si>
  <si>
    <t>Lettuce Seed</t>
  </si>
  <si>
    <t>Onions</t>
  </si>
  <si>
    <t>bunch/Bed</t>
  </si>
  <si>
    <t xml:space="preserve"> per bunch</t>
  </si>
  <si>
    <t>Onion Seed</t>
  </si>
  <si>
    <t>Peas</t>
  </si>
  <si>
    <t>Pea Seed</t>
  </si>
  <si>
    <t>Trellis Materials</t>
  </si>
  <si>
    <t>Tomatoes</t>
  </si>
  <si>
    <t>Tomato Seed</t>
  </si>
  <si>
    <t>2010 Budgets for Horticultural Crops Grown on a Quarter Acre</t>
  </si>
  <si>
    <t xml:space="preserve">by </t>
  </si>
  <si>
    <t>Roger Wilson</t>
  </si>
  <si>
    <t>Farm Management / Enterprise Budget Analyst</t>
  </si>
  <si>
    <t>Budgeting Assumptions</t>
  </si>
  <si>
    <t>Everyone's situation is different so no budget is accurate for more than one operation. The budgets in this workbook were developed from a grower near Lincoln, Nebraska. The following description of the growing operation is provided to enable people using these budgets the opportunity to evaluate their appropriateness.  Select inputs on the spreadsheets can be changed so the budgets can be modified as needed.</t>
  </si>
  <si>
    <t>Labor - $15.00 per hour</t>
  </si>
  <si>
    <t>Fuel - $2.60 per gallon</t>
  </si>
  <si>
    <t>Operations Interest Rate - 8%</t>
  </si>
  <si>
    <t>Investment Interest Rate - 3%</t>
  </si>
  <si>
    <t>Bed Size - 6 feet by 100feet</t>
  </si>
  <si>
    <t xml:space="preserve">Real Estate Value per Acre - $4,000 </t>
  </si>
  <si>
    <t>Real Estate Tax per Acre - $20.00</t>
  </si>
  <si>
    <t>Production (Beds Grown)</t>
  </si>
  <si>
    <t>Brocolli</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</si>
</sst>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63">
    <font>
      <sz val="10"/>
      <color theme="1"/>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b/>
      <sz val="14"/>
      <color indexed="8"/>
      <name val="Arial"/>
      <family val="2"/>
    </font>
    <font>
      <b/>
      <sz val="16"/>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1"/>
      <color indexed="8"/>
      <name val="Calibri"/>
      <family val="2"/>
    </font>
    <font>
      <sz val="36"/>
      <color indexed="8"/>
      <name val="Calibri"/>
      <family val="2"/>
    </font>
    <font>
      <sz val="14"/>
      <color indexed="8"/>
      <name val="Calibri"/>
      <family val="2"/>
    </font>
    <font>
      <sz val="24"/>
      <color indexed="8"/>
      <name val="Times New Roman"/>
      <family val="1"/>
    </font>
    <font>
      <sz val="12"/>
      <color indexed="8"/>
      <name val="Times New Roman"/>
      <family val="1"/>
    </font>
    <font>
      <sz val="14"/>
      <color indexed="8"/>
      <name val="Times New Roman"/>
      <family val="1"/>
    </font>
    <font>
      <sz val="12"/>
      <color indexed="8"/>
      <name val="Calibri"/>
      <family val="2"/>
    </font>
    <font>
      <b/>
      <sz val="12"/>
      <color indexed="8"/>
      <name val="Calibri"/>
      <family val="2"/>
    </font>
    <font>
      <b/>
      <sz val="20"/>
      <name val="Calibri"/>
      <family val="2"/>
    </font>
    <font>
      <b/>
      <vertAlign val="superscript"/>
      <sz val="20"/>
      <name val="Calibri"/>
      <family val="2"/>
    </font>
    <font>
      <b/>
      <vertAlign val="superscript"/>
      <sz val="10"/>
      <color indexed="10"/>
      <name val="Calibri"/>
      <family val="2"/>
    </font>
    <font>
      <b/>
      <sz val="10"/>
      <color indexed="10"/>
      <name val="Calibri"/>
      <family val="2"/>
    </font>
    <font>
      <sz val="2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family val="2"/>
    </font>
    <font>
      <b/>
      <sz val="14"/>
      <color theme="1"/>
      <name val="Arial"/>
      <family val="2"/>
    </font>
    <font>
      <b/>
      <sz val="16"/>
      <color theme="1"/>
      <name val="Arial"/>
      <family val="2"/>
    </font>
    <font>
      <sz val="11"/>
      <color theme="1"/>
      <name val="Calibri"/>
      <family val="2"/>
    </font>
    <font>
      <sz val="36"/>
      <color theme="1"/>
      <name val="Calibri"/>
      <family val="2"/>
    </font>
    <font>
      <sz val="14"/>
      <color theme="1"/>
      <name val="Calibri"/>
      <family val="2"/>
    </font>
    <font>
      <sz val="24"/>
      <color theme="1"/>
      <name val="Times New Roman"/>
      <family val="1"/>
    </font>
    <font>
      <sz val="14"/>
      <color theme="1"/>
      <name val="Times New Roman"/>
      <family val="1"/>
    </font>
    <font>
      <sz val="12"/>
      <color theme="1"/>
      <name val="Times New Roman"/>
      <family val="1"/>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double"/>
    </border>
    <border>
      <left style="thin"/>
      <right style="thin"/>
      <top style="thin"/>
      <bottom style="double"/>
    </border>
    <border>
      <left style="thin"/>
      <right style="thin"/>
      <top style="thin"/>
      <bottom style="thin"/>
    </border>
    <border>
      <left style="thin"/>
      <right style="thin"/>
      <top style="thin"/>
      <bottom/>
    </border>
    <border>
      <left style="thin"/>
      <right style="thin"/>
      <top/>
      <bottom/>
    </border>
    <border>
      <left style="thin"/>
      <right style="thin"/>
      <top/>
      <bottom style="double"/>
    </border>
    <border>
      <left style="thin"/>
      <right style="thin"/>
      <top/>
      <bottom style="thin"/>
    </border>
    <border>
      <left style="thin"/>
      <right/>
      <top/>
      <bottom style="double"/>
    </border>
    <border>
      <left/>
      <right style="thin"/>
      <top/>
      <bottom style="double"/>
    </border>
    <border>
      <left style="thin"/>
      <right/>
      <top style="thin"/>
      <bottom style="thin"/>
    </border>
    <border>
      <left/>
      <right/>
      <top style="thin"/>
      <bottom style="thin"/>
    </border>
    <border>
      <left/>
      <right style="thin"/>
      <top style="thin"/>
      <bottom style="thin"/>
    </border>
    <border>
      <left/>
      <right/>
      <top style="double"/>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7">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51" fillId="0" borderId="0" xfId="0" applyFont="1" applyFill="1" applyAlignment="1" applyProtection="1">
      <alignment/>
      <protection/>
    </xf>
    <xf numFmtId="0" fontId="0" fillId="32" borderId="0" xfId="0" applyFill="1" applyBorder="1" applyAlignment="1" applyProtection="1">
      <alignment/>
      <protection locked="0"/>
    </xf>
    <xf numFmtId="0" fontId="0" fillId="0" borderId="0" xfId="0" applyFill="1" applyBorder="1" applyAlignment="1" applyProtection="1">
      <alignment/>
      <protection/>
    </xf>
    <xf numFmtId="0" fontId="51" fillId="0" borderId="0" xfId="0" applyFont="1" applyFill="1" applyAlignment="1" applyProtection="1">
      <alignment horizontal="right"/>
      <protection/>
    </xf>
    <xf numFmtId="1" fontId="0" fillId="32" borderId="0" xfId="0" applyNumberFormat="1" applyFill="1" applyBorder="1" applyAlignment="1" applyProtection="1">
      <alignment horizontal="center"/>
      <protection locked="0"/>
    </xf>
    <xf numFmtId="0" fontId="0" fillId="0" borderId="0" xfId="0" applyFill="1" applyBorder="1" applyAlignment="1" applyProtection="1">
      <alignment horizontal="center"/>
      <protection/>
    </xf>
    <xf numFmtId="164" fontId="0" fillId="0" borderId="0" xfId="0" applyNumberFormat="1" applyFill="1" applyBorder="1" applyAlignment="1" applyProtection="1">
      <alignment horizontal="right"/>
      <protection/>
    </xf>
    <xf numFmtId="44" fontId="0" fillId="32" borderId="0" xfId="44" applyFont="1" applyFill="1" applyBorder="1" applyAlignment="1" applyProtection="1">
      <alignment horizontal="center"/>
      <protection locked="0"/>
    </xf>
    <xf numFmtId="44" fontId="0" fillId="32" borderId="0" xfId="44" applyFont="1" applyFill="1" applyBorder="1" applyAlignment="1" applyProtection="1">
      <alignment horizontal="right"/>
      <protection locked="0"/>
    </xf>
    <xf numFmtId="0" fontId="0" fillId="0" borderId="0" xfId="0" applyAlignment="1" applyProtection="1">
      <alignment horizontal="center"/>
      <protection/>
    </xf>
    <xf numFmtId="0" fontId="52" fillId="0" borderId="0" xfId="0" applyFont="1" applyFill="1" applyAlignment="1" applyProtection="1">
      <alignment/>
      <protection/>
    </xf>
    <xf numFmtId="0" fontId="5" fillId="0" borderId="0" xfId="0" applyFont="1" applyFill="1" applyAlignment="1" applyProtection="1">
      <alignment/>
      <protection/>
    </xf>
    <xf numFmtId="165" fontId="0" fillId="32" borderId="0" xfId="42" applyNumberFormat="1" applyFont="1" applyFill="1" applyBorder="1" applyAlignment="1" applyProtection="1">
      <alignment horizontal="right"/>
      <protection locked="0"/>
    </xf>
    <xf numFmtId="0" fontId="0" fillId="0" borderId="0" xfId="0" applyFill="1" applyBorder="1" applyAlignment="1" applyProtection="1">
      <alignment/>
      <protection/>
    </xf>
    <xf numFmtId="0" fontId="51" fillId="0" borderId="0" xfId="0" applyFont="1" applyFill="1" applyAlignment="1" applyProtection="1">
      <alignment horizontal="center"/>
      <protection/>
    </xf>
    <xf numFmtId="0" fontId="49" fillId="0" borderId="0" xfId="0" applyFont="1" applyFill="1" applyAlignment="1" applyProtection="1">
      <alignment/>
      <protection/>
    </xf>
    <xf numFmtId="2" fontId="0" fillId="0" borderId="0" xfId="0" applyNumberFormat="1" applyFill="1" applyBorder="1" applyAlignment="1" applyProtection="1">
      <alignment horizontal="right"/>
      <protection/>
    </xf>
    <xf numFmtId="0" fontId="53" fillId="0" borderId="0" xfId="0" applyFont="1" applyFill="1" applyAlignment="1" applyProtection="1">
      <alignment/>
      <protection/>
    </xf>
    <xf numFmtId="2" fontId="49" fillId="0" borderId="0" xfId="0" applyNumberFormat="1" applyFont="1" applyFill="1" applyBorder="1" applyAlignment="1" applyProtection="1">
      <alignment horizontal="right"/>
      <protection/>
    </xf>
    <xf numFmtId="4" fontId="49" fillId="0" borderId="10" xfId="0" applyNumberFormat="1" applyFont="1" applyFill="1" applyBorder="1" applyAlignment="1" applyProtection="1">
      <alignment horizontal="center"/>
      <protection/>
    </xf>
    <xf numFmtId="4" fontId="49" fillId="0" borderId="11" xfId="0" applyNumberFormat="1" applyFont="1" applyFill="1" applyBorder="1" applyAlignment="1" applyProtection="1" quotePrefix="1">
      <alignment horizontal="center"/>
      <protection/>
    </xf>
    <xf numFmtId="0" fontId="2" fillId="0" borderId="11" xfId="0" applyFont="1" applyFill="1" applyBorder="1" applyAlignment="1" applyProtection="1">
      <alignment horizontal="center" wrapText="1"/>
      <protection/>
    </xf>
    <xf numFmtId="0" fontId="2" fillId="0" borderId="12" xfId="0" applyFont="1" applyFill="1" applyBorder="1" applyAlignment="1" applyProtection="1">
      <alignment horizontal="center" wrapText="1"/>
      <protection/>
    </xf>
    <xf numFmtId="4" fontId="0" fillId="0" borderId="0" xfId="0" applyNumberFormat="1" applyFill="1" applyBorder="1" applyAlignment="1" applyProtection="1">
      <alignment horizontal="right"/>
      <protection/>
    </xf>
    <xf numFmtId="4" fontId="0" fillId="0" borderId="13" xfId="0" applyNumberFormat="1" applyFill="1" applyBorder="1" applyAlignment="1" applyProtection="1">
      <alignment horizontal="center"/>
      <protection/>
    </xf>
    <xf numFmtId="4" fontId="0" fillId="0" borderId="14" xfId="0" applyNumberFormat="1" applyFill="1" applyBorder="1" applyAlignment="1" applyProtection="1">
      <alignment horizontal="center"/>
      <protection/>
    </xf>
    <xf numFmtId="2" fontId="0" fillId="0" borderId="14" xfId="0" applyNumberFormat="1" applyFill="1" applyBorder="1" applyAlignment="1" applyProtection="1">
      <alignment horizontal="center"/>
      <protection/>
    </xf>
    <xf numFmtId="2" fontId="0" fillId="0" borderId="15" xfId="0" applyNumberFormat="1" applyFill="1" applyBorder="1" applyAlignment="1" applyProtection="1">
      <alignment horizontal="center"/>
      <protection/>
    </xf>
    <xf numFmtId="0" fontId="0" fillId="0" borderId="0" xfId="0" applyFont="1" applyFill="1" applyAlignment="1" applyProtection="1">
      <alignment/>
      <protection/>
    </xf>
    <xf numFmtId="0" fontId="0" fillId="32" borderId="0" xfId="0" applyFill="1" applyBorder="1" applyAlignment="1" applyProtection="1">
      <alignment/>
      <protection locked="0"/>
    </xf>
    <xf numFmtId="0" fontId="0" fillId="32" borderId="0" xfId="0" applyFill="1" applyBorder="1" applyAlignment="1" applyProtection="1">
      <alignment horizontal="center"/>
      <protection locked="0"/>
    </xf>
    <xf numFmtId="2" fontId="0" fillId="32" borderId="0" xfId="0" applyNumberFormat="1" applyFill="1" applyBorder="1" applyAlignment="1" applyProtection="1">
      <alignment horizontal="right"/>
      <protection locked="0"/>
    </xf>
    <xf numFmtId="2" fontId="0" fillId="0" borderId="0" xfId="0" applyNumberFormat="1" applyFill="1" applyBorder="1" applyAlignment="1" applyProtection="1">
      <alignment/>
      <protection/>
    </xf>
    <xf numFmtId="43" fontId="0" fillId="32" borderId="0" xfId="42" applyFont="1" applyFill="1" applyAlignment="1" applyProtection="1">
      <alignment/>
      <protection locked="0"/>
    </xf>
    <xf numFmtId="43" fontId="0" fillId="32" borderId="0" xfId="42" applyNumberFormat="1" applyFont="1" applyFill="1" applyAlignment="1" applyProtection="1">
      <alignment/>
      <protection locked="0"/>
    </xf>
    <xf numFmtId="43" fontId="0" fillId="32" borderId="0" xfId="0" applyNumberFormat="1" applyFill="1" applyAlignment="1" applyProtection="1">
      <alignment/>
      <protection locked="0"/>
    </xf>
    <xf numFmtId="0" fontId="0" fillId="32" borderId="0" xfId="0" applyFill="1" applyAlignment="1" applyProtection="1">
      <alignment/>
      <protection locked="0"/>
    </xf>
    <xf numFmtId="0" fontId="0" fillId="0" borderId="16" xfId="0" applyFill="1" applyBorder="1" applyAlignment="1" applyProtection="1">
      <alignment/>
      <protection/>
    </xf>
    <xf numFmtId="2" fontId="0" fillId="0" borderId="0" xfId="0" applyNumberFormat="1" applyFill="1" applyAlignment="1" applyProtection="1">
      <alignment/>
      <protection/>
    </xf>
    <xf numFmtId="0" fontId="49" fillId="0" borderId="17" xfId="0" applyFont="1" applyFill="1" applyBorder="1" applyAlignment="1" applyProtection="1">
      <alignment horizontal="center"/>
      <protection/>
    </xf>
    <xf numFmtId="0" fontId="49" fillId="0" borderId="17" xfId="0" applyFont="1" applyFill="1" applyBorder="1" applyAlignment="1" applyProtection="1">
      <alignment horizontal="right"/>
      <protection/>
    </xf>
    <xf numFmtId="0" fontId="49" fillId="0" borderId="17" xfId="0" applyFont="1" applyFill="1" applyBorder="1" applyAlignment="1" applyProtection="1">
      <alignment horizontal="left"/>
      <protection/>
    </xf>
    <xf numFmtId="0" fontId="49" fillId="0" borderId="17" xfId="0" applyFont="1" applyFill="1" applyBorder="1" applyAlignment="1" applyProtection="1">
      <alignment horizontal="center" wrapText="1"/>
      <protection/>
    </xf>
    <xf numFmtId="9" fontId="0" fillId="32" borderId="0" xfId="57" applyFont="1" applyFill="1" applyBorder="1" applyAlignment="1" applyProtection="1">
      <alignment horizontal="center"/>
      <protection locked="0"/>
    </xf>
    <xf numFmtId="38" fontId="0" fillId="32" borderId="0" xfId="57" applyNumberFormat="1" applyFont="1" applyFill="1" applyBorder="1" applyAlignment="1" applyProtection="1">
      <alignment horizontal="right"/>
      <protection locked="0"/>
    </xf>
    <xf numFmtId="4" fontId="0" fillId="32" borderId="0" xfId="0" applyNumberFormat="1" applyFill="1" applyBorder="1" applyAlignment="1" applyProtection="1">
      <alignment horizontal="left"/>
      <protection locked="0"/>
    </xf>
    <xf numFmtId="2" fontId="0" fillId="32" borderId="0" xfId="0" applyNumberFormat="1" applyFill="1" applyAlignment="1" applyProtection="1">
      <alignment/>
      <protection locked="0"/>
    </xf>
    <xf numFmtId="0" fontId="0" fillId="32" borderId="0" xfId="0" applyFill="1" applyBorder="1" applyAlignment="1" applyProtection="1">
      <alignment horizontal="center"/>
      <protection locked="0"/>
    </xf>
    <xf numFmtId="9" fontId="0" fillId="32" borderId="0" xfId="57" applyFont="1" applyFill="1" applyBorder="1" applyAlignment="1" applyProtection="1">
      <alignment/>
      <protection locked="0"/>
    </xf>
    <xf numFmtId="0" fontId="0" fillId="32" borderId="0" xfId="0" applyFill="1" applyBorder="1" applyAlignment="1" applyProtection="1">
      <alignment/>
      <protection locked="0"/>
    </xf>
    <xf numFmtId="0" fontId="0" fillId="0" borderId="16" xfId="0" applyFill="1" applyBorder="1" applyAlignment="1" applyProtection="1">
      <alignment/>
      <protection/>
    </xf>
    <xf numFmtId="2" fontId="0" fillId="0" borderId="16" xfId="0" applyNumberFormat="1" applyFill="1" applyBorder="1" applyAlignment="1" applyProtection="1">
      <alignment/>
      <protection/>
    </xf>
    <xf numFmtId="9" fontId="0" fillId="0" borderId="16" xfId="57" applyFont="1" applyFill="1" applyBorder="1" applyAlignment="1" applyProtection="1">
      <alignment/>
      <protection/>
    </xf>
    <xf numFmtId="0" fontId="2" fillId="0" borderId="18" xfId="0" applyFont="1" applyFill="1" applyBorder="1" applyAlignment="1" applyProtection="1">
      <alignment horizontal="center"/>
      <protection/>
    </xf>
    <xf numFmtId="2" fontId="0" fillId="0" borderId="19" xfId="0" applyNumberFormat="1" applyFill="1" applyBorder="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center"/>
      <protection/>
    </xf>
    <xf numFmtId="0" fontId="0" fillId="0" borderId="20" xfId="0" applyFill="1" applyBorder="1" applyAlignment="1" applyProtection="1">
      <alignment/>
      <protection/>
    </xf>
    <xf numFmtId="10" fontId="0" fillId="32" borderId="0" xfId="57" applyNumberFormat="1" applyFont="1" applyFill="1" applyAlignment="1" applyProtection="1">
      <alignment horizontal="center"/>
      <protection locked="0"/>
    </xf>
    <xf numFmtId="10" fontId="0" fillId="0" borderId="0" xfId="57" applyNumberFormat="1" applyFont="1" applyFill="1" applyAlignment="1" applyProtection="1">
      <alignment/>
      <protection/>
    </xf>
    <xf numFmtId="0" fontId="0" fillId="32" borderId="0" xfId="0" applyFill="1" applyAlignment="1" applyProtection="1">
      <alignment horizontal="center"/>
      <protection locked="0"/>
    </xf>
    <xf numFmtId="2" fontId="0" fillId="0" borderId="20" xfId="0" applyNumberFormat="1" applyFill="1" applyBorder="1" applyAlignment="1" applyProtection="1">
      <alignment/>
      <protection/>
    </xf>
    <xf numFmtId="4" fontId="0" fillId="32" borderId="20" xfId="0" applyNumberFormat="1" applyFill="1" applyBorder="1" applyAlignment="1" applyProtection="1">
      <alignment/>
      <protection locked="0"/>
    </xf>
    <xf numFmtId="44" fontId="0" fillId="32" borderId="0" xfId="44" applyFont="1" applyFill="1" applyAlignment="1" applyProtection="1">
      <alignment/>
      <protection locked="0"/>
    </xf>
    <xf numFmtId="4" fontId="0" fillId="0" borderId="20" xfId="0" applyNumberFormat="1" applyFill="1" applyBorder="1" applyAlignment="1" applyProtection="1">
      <alignment/>
      <protection/>
    </xf>
    <xf numFmtId="0" fontId="1" fillId="0" borderId="0" xfId="0" applyFont="1" applyFill="1" applyAlignment="1" applyProtection="1">
      <alignment/>
      <protection/>
    </xf>
    <xf numFmtId="4" fontId="0" fillId="0" borderId="21" xfId="0" applyNumberFormat="1" applyFill="1" applyBorder="1" applyAlignment="1" applyProtection="1">
      <alignment/>
      <protection/>
    </xf>
    <xf numFmtId="4" fontId="0" fillId="0" borderId="22" xfId="0" applyNumberFormat="1" applyFill="1" applyBorder="1" applyAlignment="1" applyProtection="1">
      <alignment/>
      <protection/>
    </xf>
    <xf numFmtId="0" fontId="0" fillId="32" borderId="0" xfId="0" applyFill="1" applyBorder="1" applyAlignment="1" applyProtection="1">
      <alignment/>
      <protection locked="0"/>
    </xf>
    <xf numFmtId="0" fontId="0" fillId="32" borderId="0" xfId="0" applyFill="1" applyBorder="1" applyAlignment="1" applyProtection="1">
      <alignment horizontal="center"/>
      <protection locked="0"/>
    </xf>
    <xf numFmtId="0" fontId="54" fillId="0" borderId="19" xfId="0" applyFont="1" applyFill="1" applyBorder="1" applyAlignment="1" applyProtection="1">
      <alignment horizontal="left" wrapText="1"/>
      <protection/>
    </xf>
    <xf numFmtId="0" fontId="54" fillId="0" borderId="21" xfId="0" applyFont="1" applyFill="1" applyBorder="1" applyAlignment="1" applyProtection="1">
      <alignment horizontal="left" wrapText="1"/>
      <protection/>
    </xf>
    <xf numFmtId="0" fontId="49" fillId="0" borderId="10" xfId="0" applyFont="1" applyFill="1" applyBorder="1" applyAlignment="1" applyProtection="1">
      <alignment horizontal="center"/>
      <protection/>
    </xf>
    <xf numFmtId="0" fontId="49" fillId="0" borderId="12" xfId="0" applyFont="1" applyFill="1" applyBorder="1" applyAlignment="1" applyProtection="1">
      <alignment horizontal="center"/>
      <protection/>
    </xf>
    <xf numFmtId="0" fontId="49" fillId="0" borderId="23" xfId="0" applyFont="1" applyFill="1" applyBorder="1" applyAlignment="1" applyProtection="1">
      <alignment horizontal="center"/>
      <protection/>
    </xf>
    <xf numFmtId="0" fontId="49" fillId="0" borderId="24" xfId="0" applyFont="1" applyFill="1" applyBorder="1" applyAlignment="1" applyProtection="1">
      <alignment horizontal="center"/>
      <protection/>
    </xf>
    <xf numFmtId="0" fontId="49" fillId="0" borderId="25" xfId="0" applyFont="1" applyFill="1" applyBorder="1" applyAlignment="1" applyProtection="1">
      <alignment horizontal="center"/>
      <protection/>
    </xf>
    <xf numFmtId="0" fontId="49" fillId="0" borderId="26" xfId="0" applyFont="1" applyFill="1" applyBorder="1" applyAlignment="1" applyProtection="1">
      <alignment horizontal="center"/>
      <protection/>
    </xf>
    <xf numFmtId="0" fontId="49" fillId="0" borderId="27" xfId="0" applyFont="1" applyFill="1" applyBorder="1" applyAlignment="1" applyProtection="1">
      <alignment horizontal="center"/>
      <protection/>
    </xf>
    <xf numFmtId="0" fontId="49" fillId="0" borderId="18" xfId="0" applyFont="1" applyFill="1" applyBorder="1" applyAlignment="1" applyProtection="1">
      <alignment horizontal="center"/>
      <protection/>
    </xf>
    <xf numFmtId="0" fontId="0" fillId="32" borderId="28" xfId="0" applyFill="1" applyBorder="1" applyAlignment="1" applyProtection="1">
      <alignment horizontal="center"/>
      <protection locked="0"/>
    </xf>
    <xf numFmtId="0" fontId="49" fillId="0" borderId="11" xfId="0" applyFont="1" applyFill="1" applyBorder="1" applyAlignment="1" applyProtection="1">
      <alignment horizontal="center"/>
      <protection/>
    </xf>
    <xf numFmtId="0" fontId="54" fillId="0" borderId="18" xfId="0" applyFont="1" applyFill="1" applyBorder="1" applyAlignment="1" applyProtection="1">
      <alignment horizontal="left"/>
      <protection/>
    </xf>
    <xf numFmtId="0" fontId="54" fillId="0" borderId="17" xfId="0" applyFont="1" applyFill="1" applyBorder="1" applyAlignment="1" applyProtection="1">
      <alignment horizontal="left"/>
      <protection/>
    </xf>
    <xf numFmtId="0" fontId="49" fillId="0" borderId="17" xfId="0" applyFont="1" applyFill="1" applyBorder="1" applyAlignment="1" applyProtection="1">
      <alignment horizontal="center"/>
      <protection/>
    </xf>
    <xf numFmtId="0" fontId="49" fillId="0" borderId="18" xfId="0" applyFont="1" applyFill="1" applyBorder="1" applyAlignment="1" applyProtection="1">
      <alignment horizontal="center" wrapText="1"/>
      <protection/>
    </xf>
    <xf numFmtId="0" fontId="49" fillId="0" borderId="17" xfId="0" applyFont="1" applyFill="1" applyBorder="1" applyAlignment="1" applyProtection="1">
      <alignment horizontal="center" wrapText="1"/>
      <protection/>
    </xf>
    <xf numFmtId="0" fontId="0" fillId="33" borderId="0" xfId="0" applyFill="1" applyAlignment="1">
      <alignment/>
    </xf>
    <xf numFmtId="0" fontId="55" fillId="33" borderId="0" xfId="0" applyFont="1" applyFill="1" applyAlignment="1">
      <alignment/>
    </xf>
    <xf numFmtId="0" fontId="56" fillId="34" borderId="0" xfId="0" applyFont="1" applyFill="1" applyAlignment="1">
      <alignment horizontal="center" wrapText="1"/>
    </xf>
    <xf numFmtId="0" fontId="57" fillId="34" borderId="0" xfId="0" applyFont="1" applyFill="1" applyAlignment="1">
      <alignment horizontal="center"/>
    </xf>
    <xf numFmtId="0" fontId="58" fillId="34" borderId="0" xfId="0" applyFont="1" applyFill="1" applyAlignment="1">
      <alignment horizontal="center"/>
    </xf>
    <xf numFmtId="0" fontId="59" fillId="34" borderId="29" xfId="0" applyFont="1" applyFill="1" applyBorder="1" applyAlignment="1">
      <alignment horizontal="left" wrapText="1"/>
    </xf>
    <xf numFmtId="0" fontId="60" fillId="34" borderId="30" xfId="0" applyFont="1" applyFill="1" applyBorder="1" applyAlignment="1">
      <alignment horizontal="left" vertical="top" wrapText="1" indent="3"/>
    </xf>
    <xf numFmtId="0" fontId="61" fillId="34" borderId="31" xfId="0" applyFont="1" applyFill="1" applyBorder="1" applyAlignment="1">
      <alignment horizontal="center" vertical="top" wrapText="1"/>
    </xf>
    <xf numFmtId="0" fontId="61" fillId="34" borderId="32" xfId="0" applyFont="1" applyFill="1" applyBorder="1" applyAlignment="1">
      <alignment horizontal="center" vertical="top" wrapText="1"/>
    </xf>
    <xf numFmtId="0" fontId="60" fillId="34" borderId="33" xfId="0" applyFont="1" applyFill="1" applyBorder="1" applyAlignment="1">
      <alignment horizontal="left" vertical="top" wrapText="1" indent="3"/>
    </xf>
    <xf numFmtId="0" fontId="52" fillId="34" borderId="0" xfId="0" applyFont="1" applyFill="1" applyAlignment="1">
      <alignment vertical="top"/>
    </xf>
    <xf numFmtId="0" fontId="52" fillId="34" borderId="34" xfId="0" applyFont="1" applyFill="1" applyBorder="1" applyAlignment="1">
      <alignment horizontal="center" vertical="top"/>
    </xf>
    <xf numFmtId="0" fontId="62" fillId="34" borderId="33" xfId="0" applyFont="1" applyFill="1" applyBorder="1" applyAlignment="1">
      <alignment vertical="top" wrapText="1"/>
    </xf>
    <xf numFmtId="0" fontId="52" fillId="34" borderId="33" xfId="0" applyFont="1" applyFill="1" applyBorder="1" applyAlignment="1">
      <alignment vertical="top" wrapText="1"/>
    </xf>
    <xf numFmtId="0" fontId="52" fillId="34" borderId="35" xfId="0" applyFont="1" applyFill="1" applyBorder="1" applyAlignment="1">
      <alignment vertical="top" wrapText="1"/>
    </xf>
    <xf numFmtId="0" fontId="52" fillId="34" borderId="29" xfId="0" applyFont="1" applyFill="1" applyBorder="1" applyAlignment="1">
      <alignment vertical="top"/>
    </xf>
    <xf numFmtId="0" fontId="52" fillId="34" borderId="36"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47625</xdr:colOff>
      <xdr:row>0</xdr:row>
      <xdr:rowOff>866775</xdr:rowOff>
    </xdr:to>
    <xdr:pic>
      <xdr:nvPicPr>
        <xdr:cNvPr id="1" name="Picture 1" descr="ExtBanner.png"/>
        <xdr:cNvPicPr preferRelativeResize="1">
          <a:picLocks noChangeAspect="1"/>
        </xdr:cNvPicPr>
      </xdr:nvPicPr>
      <xdr:blipFill>
        <a:blip r:embed="rId1"/>
        <a:stretch>
          <a:fillRect/>
        </a:stretch>
      </xdr:blipFill>
      <xdr:spPr>
        <a:xfrm>
          <a:off x="0" y="161925"/>
          <a:ext cx="3619500" cy="704850"/>
        </a:xfrm>
        <a:prstGeom prst="rect">
          <a:avLst/>
        </a:prstGeom>
        <a:noFill/>
        <a:ln w="9525" cmpd="sng">
          <a:noFill/>
        </a:ln>
      </xdr:spPr>
    </xdr:pic>
    <xdr:clientData/>
  </xdr:twoCellAnchor>
  <xdr:oneCellAnchor>
    <xdr:from>
      <xdr:col>5</xdr:col>
      <xdr:colOff>171450</xdr:colOff>
      <xdr:row>0</xdr:row>
      <xdr:rowOff>9525</xdr:rowOff>
    </xdr:from>
    <xdr:ext cx="1676400" cy="971550"/>
    <xdr:sp>
      <xdr:nvSpPr>
        <xdr:cNvPr id="2" name="Rectangle 2"/>
        <xdr:cNvSpPr>
          <a:spLocks/>
        </xdr:cNvSpPr>
      </xdr:nvSpPr>
      <xdr:spPr>
        <a:xfrm>
          <a:off x="4467225" y="9525"/>
          <a:ext cx="1676400" cy="971550"/>
        </a:xfrm>
        <a:prstGeom prst="rect">
          <a:avLst/>
        </a:prstGeom>
        <a:noFill/>
        <a:ln w="9525" cmpd="sng">
          <a:noFill/>
        </a:ln>
      </xdr:spPr>
      <xdr:txBody>
        <a:bodyPr vertOverflow="clip" wrap="square"/>
        <a:p>
          <a:pPr algn="ctr">
            <a:defRPr/>
          </a:pPr>
          <a:r>
            <a:rPr lang="en-US" cap="none" sz="2000" b="1" i="0" u="none" baseline="0"/>
            <a:t>Horticultural
</a:t>
          </a:r>
          <a:r>
            <a:rPr lang="en-US" cap="none" sz="2000" b="1" i="0" u="none" baseline="0"/>
            <a:t>Enterprise
</a:t>
          </a:r>
          <a:r>
            <a:rPr lang="en-US" cap="none" sz="2000" b="1" i="0" u="none" baseline="0"/>
            <a:t>Budget</a:t>
          </a:r>
          <a:r>
            <a:rPr lang="en-US" cap="none" sz="2000" b="1" i="0" u="none" baseline="30000"/>
            <a:t>1</a:t>
          </a:r>
        </a:p>
      </xdr:txBody>
    </xdr:sp>
    <xdr:clientData/>
  </xdr:oneCellAnchor>
  <xdr:oneCellAnchor>
    <xdr:from>
      <xdr:col>0</xdr:col>
      <xdr:colOff>38100</xdr:colOff>
      <xdr:row>68</xdr:row>
      <xdr:rowOff>57150</xdr:rowOff>
    </xdr:from>
    <xdr:ext cx="6229350" cy="571500"/>
    <xdr:sp>
      <xdr:nvSpPr>
        <xdr:cNvPr id="3" name="Rectangle 3"/>
        <xdr:cNvSpPr>
          <a:spLocks/>
        </xdr:cNvSpPr>
      </xdr:nvSpPr>
      <xdr:spPr>
        <a:xfrm>
          <a:off x="38100" y="12020550"/>
          <a:ext cx="6229350" cy="571500"/>
        </a:xfrm>
        <a:prstGeom prst="rect">
          <a:avLst/>
        </a:prstGeom>
        <a:noFill/>
        <a:ln w="9525" cmpd="sng">
          <a:noFill/>
        </a:ln>
      </xdr:spPr>
      <xdr:txBody>
        <a:bodyPr vertOverflow="clip" wrap="square"/>
        <a:p>
          <a:pPr algn="l">
            <a:defRPr/>
          </a:pPr>
          <a:r>
            <a:rPr lang="en-US" cap="none" sz="1000" b="1" i="0" u="none" baseline="30000">
              <a:solidFill>
                <a:srgbClr val="FF0000"/>
              </a:solidFill>
            </a:rPr>
            <a:t>1. </a:t>
          </a:r>
          <a:r>
            <a:rPr lang="en-US" cap="none" sz="1000" b="1" i="0" u="none" baseline="0">
              <a:solidFill>
                <a:srgbClr val="FF0000"/>
              </a:solidFill>
            </a:rPr>
            <a:t>The above budget as published includes values for a representative </a:t>
          </a:r>
          <a:r>
            <a:rPr lang="en-US" cap="none" sz="1000" b="1" i="0" u="none" baseline="0">
              <a:solidFill>
                <a:srgbClr val="FF0000"/>
              </a:solidFill>
            </a:rPr>
            <a:t>grower</a:t>
          </a:r>
          <a:r>
            <a:rPr lang="en-US" cap="none" sz="1000" b="1" i="0" u="none" baseline="0">
              <a:solidFill>
                <a:srgbClr val="FF0000"/>
              </a:solidFill>
            </a:rPr>
            <a:t>. Costs vary between growers so no cost</a:t>
          </a:r>
          <a:r>
            <a:rPr lang="en-US" cap="none" sz="1000" b="1" i="0" u="none" baseline="0">
              <a:solidFill>
                <a:srgbClr val="FF0000"/>
              </a:solidFill>
            </a:rPr>
            <a:t> and return estimate will </a:t>
          </a:r>
          <a:r>
            <a:rPr lang="en-US" cap="none" sz="1000" b="1" i="0" u="none" baseline="0">
              <a:solidFill>
                <a:srgbClr val="FF0000"/>
              </a:solidFill>
            </a:rPr>
            <a:t>fit more than one. Therefore, no </a:t>
          </a:r>
          <a:r>
            <a:rPr lang="en-US" cap="none" sz="1000" b="1" i="0" u="none" baseline="0">
              <a:solidFill>
                <a:srgbClr val="FF0000"/>
              </a:solidFill>
            </a:rPr>
            <a:t>p</a:t>
          </a:r>
          <a:r>
            <a:rPr lang="en-US" cap="none" sz="1000" b="1" i="0" u="none" baseline="0">
              <a:solidFill>
                <a:srgbClr val="FF0000"/>
              </a:solidFill>
            </a:rPr>
            <a:t>rospective grower should make business decisions based on the above estimates alone, but should</a:t>
          </a:r>
          <a:r>
            <a:rPr lang="en-US" cap="none" sz="1000" b="1" i="0" u="none" baseline="0">
              <a:solidFill>
                <a:srgbClr val="FF0000"/>
              </a:solidFill>
            </a:rPr>
            <a:t> use only those values that represent their unique situation</a:t>
          </a:r>
          <a:r>
            <a:rPr lang="en-US" cap="none" sz="1000" b="1" i="0" u="none" baseline="0">
              <a:solidFill>
                <a:srgbClr val="FF0000"/>
              </a:solidFill>
            </a:rPr>
            <a:t>. </a:t>
          </a:r>
        </a:p>
      </xdr:txBody>
    </xdr:sp>
    <xdr:clientData/>
  </xdr:oneCellAnchor>
  <xdr:twoCellAnchor>
    <xdr:from>
      <xdr:col>8</xdr:col>
      <xdr:colOff>590550</xdr:colOff>
      <xdr:row>0</xdr:row>
      <xdr:rowOff>342900</xdr:rowOff>
    </xdr:from>
    <xdr:to>
      <xdr:col>14</xdr:col>
      <xdr:colOff>28575</xdr:colOff>
      <xdr:row>7</xdr:row>
      <xdr:rowOff>95250</xdr:rowOff>
    </xdr:to>
    <xdr:sp>
      <xdr:nvSpPr>
        <xdr:cNvPr id="4" name="Rounded Rectangular Callout 4"/>
        <xdr:cNvSpPr>
          <a:spLocks/>
        </xdr:cNvSpPr>
      </xdr:nvSpPr>
      <xdr:spPr>
        <a:xfrm>
          <a:off x="6934200" y="342900"/>
          <a:ext cx="3095625" cy="2019300"/>
        </a:xfrm>
        <a:prstGeom prst="wedgeRoundRectCallout">
          <a:avLst>
            <a:gd name="adj1" fmla="val -116523"/>
            <a:gd name="adj2" fmla="val 1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400" b="0" i="0" u="none" baseline="0">
              <a:solidFill>
                <a:srgbClr val="000000"/>
              </a:solidFill>
            </a:rPr>
            <a:t>Data can be changed or added in cells shaded yellow.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47625</xdr:colOff>
      <xdr:row>0</xdr:row>
      <xdr:rowOff>866775</xdr:rowOff>
    </xdr:to>
    <xdr:pic>
      <xdr:nvPicPr>
        <xdr:cNvPr id="1" name="Picture 1" descr="ExtBanner.png"/>
        <xdr:cNvPicPr preferRelativeResize="1">
          <a:picLocks noChangeAspect="1"/>
        </xdr:cNvPicPr>
      </xdr:nvPicPr>
      <xdr:blipFill>
        <a:blip r:embed="rId1"/>
        <a:stretch>
          <a:fillRect/>
        </a:stretch>
      </xdr:blipFill>
      <xdr:spPr>
        <a:xfrm>
          <a:off x="0" y="161925"/>
          <a:ext cx="3619500" cy="704850"/>
        </a:xfrm>
        <a:prstGeom prst="rect">
          <a:avLst/>
        </a:prstGeom>
        <a:noFill/>
        <a:ln w="9525" cmpd="sng">
          <a:noFill/>
        </a:ln>
      </xdr:spPr>
    </xdr:pic>
    <xdr:clientData/>
  </xdr:twoCellAnchor>
  <xdr:oneCellAnchor>
    <xdr:from>
      <xdr:col>5</xdr:col>
      <xdr:colOff>171450</xdr:colOff>
      <xdr:row>0</xdr:row>
      <xdr:rowOff>9525</xdr:rowOff>
    </xdr:from>
    <xdr:ext cx="1676400" cy="971550"/>
    <xdr:sp>
      <xdr:nvSpPr>
        <xdr:cNvPr id="2" name="Rectangle 2"/>
        <xdr:cNvSpPr>
          <a:spLocks/>
        </xdr:cNvSpPr>
      </xdr:nvSpPr>
      <xdr:spPr>
        <a:xfrm>
          <a:off x="4467225" y="9525"/>
          <a:ext cx="1676400" cy="971550"/>
        </a:xfrm>
        <a:prstGeom prst="rect">
          <a:avLst/>
        </a:prstGeom>
        <a:noFill/>
        <a:ln w="9525" cmpd="sng">
          <a:noFill/>
        </a:ln>
      </xdr:spPr>
      <xdr:txBody>
        <a:bodyPr vertOverflow="clip" wrap="square"/>
        <a:p>
          <a:pPr algn="ctr">
            <a:defRPr/>
          </a:pPr>
          <a:r>
            <a:rPr lang="en-US" cap="none" sz="2000" b="1" i="0" u="none" baseline="0"/>
            <a:t>Horticultural
</a:t>
          </a:r>
          <a:r>
            <a:rPr lang="en-US" cap="none" sz="2000" b="1" i="0" u="none" baseline="0"/>
            <a:t>Enterprise
</a:t>
          </a:r>
          <a:r>
            <a:rPr lang="en-US" cap="none" sz="2000" b="1" i="0" u="none" baseline="0"/>
            <a:t>Budget</a:t>
          </a:r>
          <a:r>
            <a:rPr lang="en-US" cap="none" sz="2000" b="1" i="0" u="none" baseline="30000"/>
            <a:t>1</a:t>
          </a:r>
        </a:p>
      </xdr:txBody>
    </xdr:sp>
    <xdr:clientData/>
  </xdr:oneCellAnchor>
  <xdr:oneCellAnchor>
    <xdr:from>
      <xdr:col>0</xdr:col>
      <xdr:colOff>38100</xdr:colOff>
      <xdr:row>68</xdr:row>
      <xdr:rowOff>57150</xdr:rowOff>
    </xdr:from>
    <xdr:ext cx="6229350" cy="571500"/>
    <xdr:sp>
      <xdr:nvSpPr>
        <xdr:cNvPr id="3" name="Rectangle 3"/>
        <xdr:cNvSpPr>
          <a:spLocks/>
        </xdr:cNvSpPr>
      </xdr:nvSpPr>
      <xdr:spPr>
        <a:xfrm>
          <a:off x="38100" y="12020550"/>
          <a:ext cx="6229350" cy="571500"/>
        </a:xfrm>
        <a:prstGeom prst="rect">
          <a:avLst/>
        </a:prstGeom>
        <a:noFill/>
        <a:ln w="9525" cmpd="sng">
          <a:noFill/>
        </a:ln>
      </xdr:spPr>
      <xdr:txBody>
        <a:bodyPr vertOverflow="clip" wrap="square"/>
        <a:p>
          <a:pPr algn="l">
            <a:defRPr/>
          </a:pPr>
          <a:r>
            <a:rPr lang="en-US" cap="none" sz="1000" b="1" i="0" u="none" baseline="30000">
              <a:solidFill>
                <a:srgbClr val="FF0000"/>
              </a:solidFill>
            </a:rPr>
            <a:t>1. </a:t>
          </a:r>
          <a:r>
            <a:rPr lang="en-US" cap="none" sz="1000" b="1" i="0" u="none" baseline="0">
              <a:solidFill>
                <a:srgbClr val="FF0000"/>
              </a:solidFill>
            </a:rPr>
            <a:t>The above budget as published includes values for a representative </a:t>
          </a:r>
          <a:r>
            <a:rPr lang="en-US" cap="none" sz="1000" b="1" i="0" u="none" baseline="0">
              <a:solidFill>
                <a:srgbClr val="FF0000"/>
              </a:solidFill>
            </a:rPr>
            <a:t>grower</a:t>
          </a:r>
          <a:r>
            <a:rPr lang="en-US" cap="none" sz="1000" b="1" i="0" u="none" baseline="0">
              <a:solidFill>
                <a:srgbClr val="FF0000"/>
              </a:solidFill>
            </a:rPr>
            <a:t>. Costs vary between growers so no cost</a:t>
          </a:r>
          <a:r>
            <a:rPr lang="en-US" cap="none" sz="1000" b="1" i="0" u="none" baseline="0">
              <a:solidFill>
                <a:srgbClr val="FF0000"/>
              </a:solidFill>
            </a:rPr>
            <a:t> and return estimate will </a:t>
          </a:r>
          <a:r>
            <a:rPr lang="en-US" cap="none" sz="1000" b="1" i="0" u="none" baseline="0">
              <a:solidFill>
                <a:srgbClr val="FF0000"/>
              </a:solidFill>
            </a:rPr>
            <a:t>fit more than one. Therefore, no </a:t>
          </a:r>
          <a:r>
            <a:rPr lang="en-US" cap="none" sz="1000" b="1" i="0" u="none" baseline="0">
              <a:solidFill>
                <a:srgbClr val="FF0000"/>
              </a:solidFill>
            </a:rPr>
            <a:t>p</a:t>
          </a:r>
          <a:r>
            <a:rPr lang="en-US" cap="none" sz="1000" b="1" i="0" u="none" baseline="0">
              <a:solidFill>
                <a:srgbClr val="FF0000"/>
              </a:solidFill>
            </a:rPr>
            <a:t>rospective grower should make business decisions based on the above estimates alone, but should</a:t>
          </a:r>
          <a:r>
            <a:rPr lang="en-US" cap="none" sz="1000" b="1" i="0" u="none" baseline="0">
              <a:solidFill>
                <a:srgbClr val="FF0000"/>
              </a:solidFill>
            </a:rPr>
            <a:t> use only those values that represent their unique situation</a:t>
          </a:r>
          <a:r>
            <a:rPr lang="en-US" cap="none" sz="1000" b="1" i="0" u="none" baseline="0">
              <a:solidFill>
                <a:srgbClr val="FF0000"/>
              </a:solidFill>
            </a:rPr>
            <a:t>. </a:t>
          </a:r>
        </a:p>
      </xdr:txBody>
    </xdr:sp>
    <xdr:clientData/>
  </xdr:oneCellAnchor>
  <xdr:twoCellAnchor>
    <xdr:from>
      <xdr:col>8</xdr:col>
      <xdr:colOff>590550</xdr:colOff>
      <xdr:row>0</xdr:row>
      <xdr:rowOff>342900</xdr:rowOff>
    </xdr:from>
    <xdr:to>
      <xdr:col>14</xdr:col>
      <xdr:colOff>28575</xdr:colOff>
      <xdr:row>7</xdr:row>
      <xdr:rowOff>95250</xdr:rowOff>
    </xdr:to>
    <xdr:sp>
      <xdr:nvSpPr>
        <xdr:cNvPr id="4" name="Rounded Rectangular Callout 4"/>
        <xdr:cNvSpPr>
          <a:spLocks/>
        </xdr:cNvSpPr>
      </xdr:nvSpPr>
      <xdr:spPr>
        <a:xfrm>
          <a:off x="6934200" y="342900"/>
          <a:ext cx="3095625" cy="2019300"/>
        </a:xfrm>
        <a:prstGeom prst="wedgeRoundRectCallout">
          <a:avLst>
            <a:gd name="adj1" fmla="val -116523"/>
            <a:gd name="adj2" fmla="val 1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400" b="0" i="0" u="none" baseline="0">
              <a:solidFill>
                <a:srgbClr val="000000"/>
              </a:solidFill>
            </a:rPr>
            <a:t>Data can be changed or added in cells shaded yellow.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47625</xdr:colOff>
      <xdr:row>0</xdr:row>
      <xdr:rowOff>866775</xdr:rowOff>
    </xdr:to>
    <xdr:pic>
      <xdr:nvPicPr>
        <xdr:cNvPr id="1" name="Picture 1" descr="ExtBanner.png"/>
        <xdr:cNvPicPr preferRelativeResize="1">
          <a:picLocks noChangeAspect="1"/>
        </xdr:cNvPicPr>
      </xdr:nvPicPr>
      <xdr:blipFill>
        <a:blip r:embed="rId1"/>
        <a:stretch>
          <a:fillRect/>
        </a:stretch>
      </xdr:blipFill>
      <xdr:spPr>
        <a:xfrm>
          <a:off x="0" y="161925"/>
          <a:ext cx="3619500" cy="704850"/>
        </a:xfrm>
        <a:prstGeom prst="rect">
          <a:avLst/>
        </a:prstGeom>
        <a:noFill/>
        <a:ln w="9525" cmpd="sng">
          <a:noFill/>
        </a:ln>
      </xdr:spPr>
    </xdr:pic>
    <xdr:clientData/>
  </xdr:twoCellAnchor>
  <xdr:oneCellAnchor>
    <xdr:from>
      <xdr:col>5</xdr:col>
      <xdr:colOff>171450</xdr:colOff>
      <xdr:row>0</xdr:row>
      <xdr:rowOff>9525</xdr:rowOff>
    </xdr:from>
    <xdr:ext cx="1676400" cy="971550"/>
    <xdr:sp>
      <xdr:nvSpPr>
        <xdr:cNvPr id="2" name="Rectangle 2"/>
        <xdr:cNvSpPr>
          <a:spLocks/>
        </xdr:cNvSpPr>
      </xdr:nvSpPr>
      <xdr:spPr>
        <a:xfrm>
          <a:off x="4467225" y="9525"/>
          <a:ext cx="1676400" cy="971550"/>
        </a:xfrm>
        <a:prstGeom prst="rect">
          <a:avLst/>
        </a:prstGeom>
        <a:noFill/>
        <a:ln w="9525" cmpd="sng">
          <a:noFill/>
        </a:ln>
      </xdr:spPr>
      <xdr:txBody>
        <a:bodyPr vertOverflow="clip" wrap="square"/>
        <a:p>
          <a:pPr algn="ctr">
            <a:defRPr/>
          </a:pPr>
          <a:r>
            <a:rPr lang="en-US" cap="none" sz="2000" b="1" i="0" u="none" baseline="0"/>
            <a:t>Horticultural
</a:t>
          </a:r>
          <a:r>
            <a:rPr lang="en-US" cap="none" sz="2000" b="1" i="0" u="none" baseline="0"/>
            <a:t>Enterprise
</a:t>
          </a:r>
          <a:r>
            <a:rPr lang="en-US" cap="none" sz="2000" b="1" i="0" u="none" baseline="0"/>
            <a:t>Budget</a:t>
          </a:r>
          <a:r>
            <a:rPr lang="en-US" cap="none" sz="2000" b="1" i="0" u="none" baseline="30000"/>
            <a:t>1</a:t>
          </a:r>
        </a:p>
      </xdr:txBody>
    </xdr:sp>
    <xdr:clientData/>
  </xdr:oneCellAnchor>
  <xdr:oneCellAnchor>
    <xdr:from>
      <xdr:col>0</xdr:col>
      <xdr:colOff>38100</xdr:colOff>
      <xdr:row>68</xdr:row>
      <xdr:rowOff>57150</xdr:rowOff>
    </xdr:from>
    <xdr:ext cx="6229350" cy="571500"/>
    <xdr:sp>
      <xdr:nvSpPr>
        <xdr:cNvPr id="3" name="Rectangle 3"/>
        <xdr:cNvSpPr>
          <a:spLocks/>
        </xdr:cNvSpPr>
      </xdr:nvSpPr>
      <xdr:spPr>
        <a:xfrm>
          <a:off x="38100" y="12020550"/>
          <a:ext cx="6229350" cy="571500"/>
        </a:xfrm>
        <a:prstGeom prst="rect">
          <a:avLst/>
        </a:prstGeom>
        <a:noFill/>
        <a:ln w="9525" cmpd="sng">
          <a:noFill/>
        </a:ln>
      </xdr:spPr>
      <xdr:txBody>
        <a:bodyPr vertOverflow="clip" wrap="square"/>
        <a:p>
          <a:pPr algn="l">
            <a:defRPr/>
          </a:pPr>
          <a:r>
            <a:rPr lang="en-US" cap="none" sz="1000" b="1" i="0" u="none" baseline="30000">
              <a:solidFill>
                <a:srgbClr val="FF0000"/>
              </a:solidFill>
            </a:rPr>
            <a:t>1. </a:t>
          </a:r>
          <a:r>
            <a:rPr lang="en-US" cap="none" sz="1000" b="1" i="0" u="none" baseline="0">
              <a:solidFill>
                <a:srgbClr val="FF0000"/>
              </a:solidFill>
            </a:rPr>
            <a:t>The above budget as published includes values for a representative </a:t>
          </a:r>
          <a:r>
            <a:rPr lang="en-US" cap="none" sz="1000" b="1" i="0" u="none" baseline="0">
              <a:solidFill>
                <a:srgbClr val="FF0000"/>
              </a:solidFill>
            </a:rPr>
            <a:t>grower</a:t>
          </a:r>
          <a:r>
            <a:rPr lang="en-US" cap="none" sz="1000" b="1" i="0" u="none" baseline="0">
              <a:solidFill>
                <a:srgbClr val="FF0000"/>
              </a:solidFill>
            </a:rPr>
            <a:t>. Costs vary between growers so no cost</a:t>
          </a:r>
          <a:r>
            <a:rPr lang="en-US" cap="none" sz="1000" b="1" i="0" u="none" baseline="0">
              <a:solidFill>
                <a:srgbClr val="FF0000"/>
              </a:solidFill>
            </a:rPr>
            <a:t> and return estimate will </a:t>
          </a:r>
          <a:r>
            <a:rPr lang="en-US" cap="none" sz="1000" b="1" i="0" u="none" baseline="0">
              <a:solidFill>
                <a:srgbClr val="FF0000"/>
              </a:solidFill>
            </a:rPr>
            <a:t>fit more than one. Therefore, no </a:t>
          </a:r>
          <a:r>
            <a:rPr lang="en-US" cap="none" sz="1000" b="1" i="0" u="none" baseline="0">
              <a:solidFill>
                <a:srgbClr val="FF0000"/>
              </a:solidFill>
            </a:rPr>
            <a:t>p</a:t>
          </a:r>
          <a:r>
            <a:rPr lang="en-US" cap="none" sz="1000" b="1" i="0" u="none" baseline="0">
              <a:solidFill>
                <a:srgbClr val="FF0000"/>
              </a:solidFill>
            </a:rPr>
            <a:t>rospective grower should make business decisions based on the above estimates alone, but should</a:t>
          </a:r>
          <a:r>
            <a:rPr lang="en-US" cap="none" sz="1000" b="1" i="0" u="none" baseline="0">
              <a:solidFill>
                <a:srgbClr val="FF0000"/>
              </a:solidFill>
            </a:rPr>
            <a:t> use only those values that represent their unique situation</a:t>
          </a:r>
          <a:r>
            <a:rPr lang="en-US" cap="none" sz="1000" b="1" i="0" u="none" baseline="0">
              <a:solidFill>
                <a:srgbClr val="FF0000"/>
              </a:solidFill>
            </a:rPr>
            <a:t>. </a:t>
          </a:r>
        </a:p>
      </xdr:txBody>
    </xdr:sp>
    <xdr:clientData/>
  </xdr:oneCellAnchor>
  <xdr:twoCellAnchor>
    <xdr:from>
      <xdr:col>8</xdr:col>
      <xdr:colOff>590550</xdr:colOff>
      <xdr:row>0</xdr:row>
      <xdr:rowOff>342900</xdr:rowOff>
    </xdr:from>
    <xdr:to>
      <xdr:col>14</xdr:col>
      <xdr:colOff>28575</xdr:colOff>
      <xdr:row>7</xdr:row>
      <xdr:rowOff>95250</xdr:rowOff>
    </xdr:to>
    <xdr:sp>
      <xdr:nvSpPr>
        <xdr:cNvPr id="4" name="Rounded Rectangular Callout 4"/>
        <xdr:cNvSpPr>
          <a:spLocks/>
        </xdr:cNvSpPr>
      </xdr:nvSpPr>
      <xdr:spPr>
        <a:xfrm>
          <a:off x="6934200" y="342900"/>
          <a:ext cx="3095625" cy="2019300"/>
        </a:xfrm>
        <a:prstGeom prst="wedgeRoundRectCallout">
          <a:avLst>
            <a:gd name="adj1" fmla="val -116523"/>
            <a:gd name="adj2" fmla="val 1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400" b="0" i="0" u="none" baseline="0">
              <a:solidFill>
                <a:srgbClr val="000000"/>
              </a:solidFill>
            </a:rPr>
            <a:t>Data can be changed or added in cells shaded yellow.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47625</xdr:colOff>
      <xdr:row>0</xdr:row>
      <xdr:rowOff>866775</xdr:rowOff>
    </xdr:to>
    <xdr:pic>
      <xdr:nvPicPr>
        <xdr:cNvPr id="1" name="Picture 1" descr="ExtBanner.png"/>
        <xdr:cNvPicPr preferRelativeResize="1">
          <a:picLocks noChangeAspect="1"/>
        </xdr:cNvPicPr>
      </xdr:nvPicPr>
      <xdr:blipFill>
        <a:blip r:embed="rId1"/>
        <a:stretch>
          <a:fillRect/>
        </a:stretch>
      </xdr:blipFill>
      <xdr:spPr>
        <a:xfrm>
          <a:off x="0" y="161925"/>
          <a:ext cx="3619500" cy="704850"/>
        </a:xfrm>
        <a:prstGeom prst="rect">
          <a:avLst/>
        </a:prstGeom>
        <a:noFill/>
        <a:ln w="9525" cmpd="sng">
          <a:noFill/>
        </a:ln>
      </xdr:spPr>
    </xdr:pic>
    <xdr:clientData/>
  </xdr:twoCellAnchor>
  <xdr:oneCellAnchor>
    <xdr:from>
      <xdr:col>5</xdr:col>
      <xdr:colOff>171450</xdr:colOff>
      <xdr:row>0</xdr:row>
      <xdr:rowOff>9525</xdr:rowOff>
    </xdr:from>
    <xdr:ext cx="1676400" cy="971550"/>
    <xdr:sp>
      <xdr:nvSpPr>
        <xdr:cNvPr id="2" name="Rectangle 2"/>
        <xdr:cNvSpPr>
          <a:spLocks/>
        </xdr:cNvSpPr>
      </xdr:nvSpPr>
      <xdr:spPr>
        <a:xfrm>
          <a:off x="4467225" y="9525"/>
          <a:ext cx="1676400" cy="971550"/>
        </a:xfrm>
        <a:prstGeom prst="rect">
          <a:avLst/>
        </a:prstGeom>
        <a:noFill/>
        <a:ln w="9525" cmpd="sng">
          <a:noFill/>
        </a:ln>
      </xdr:spPr>
      <xdr:txBody>
        <a:bodyPr vertOverflow="clip" wrap="square"/>
        <a:p>
          <a:pPr algn="ctr">
            <a:defRPr/>
          </a:pPr>
          <a:r>
            <a:rPr lang="en-US" cap="none" sz="2000" b="1" i="0" u="none" baseline="0"/>
            <a:t>Horticultural
</a:t>
          </a:r>
          <a:r>
            <a:rPr lang="en-US" cap="none" sz="2000" b="1" i="0" u="none" baseline="0"/>
            <a:t>Enterprise
</a:t>
          </a:r>
          <a:r>
            <a:rPr lang="en-US" cap="none" sz="2000" b="1" i="0" u="none" baseline="0"/>
            <a:t>Budget</a:t>
          </a:r>
          <a:r>
            <a:rPr lang="en-US" cap="none" sz="2000" b="1" i="0" u="none" baseline="30000"/>
            <a:t>1</a:t>
          </a:r>
        </a:p>
      </xdr:txBody>
    </xdr:sp>
    <xdr:clientData/>
  </xdr:oneCellAnchor>
  <xdr:oneCellAnchor>
    <xdr:from>
      <xdr:col>0</xdr:col>
      <xdr:colOff>38100</xdr:colOff>
      <xdr:row>68</xdr:row>
      <xdr:rowOff>57150</xdr:rowOff>
    </xdr:from>
    <xdr:ext cx="6229350" cy="571500"/>
    <xdr:sp>
      <xdr:nvSpPr>
        <xdr:cNvPr id="3" name="Rectangle 3"/>
        <xdr:cNvSpPr>
          <a:spLocks/>
        </xdr:cNvSpPr>
      </xdr:nvSpPr>
      <xdr:spPr>
        <a:xfrm>
          <a:off x="38100" y="12020550"/>
          <a:ext cx="6229350" cy="571500"/>
        </a:xfrm>
        <a:prstGeom prst="rect">
          <a:avLst/>
        </a:prstGeom>
        <a:noFill/>
        <a:ln w="9525" cmpd="sng">
          <a:noFill/>
        </a:ln>
      </xdr:spPr>
      <xdr:txBody>
        <a:bodyPr vertOverflow="clip" wrap="square"/>
        <a:p>
          <a:pPr algn="l">
            <a:defRPr/>
          </a:pPr>
          <a:r>
            <a:rPr lang="en-US" cap="none" sz="1000" b="1" i="0" u="none" baseline="30000">
              <a:solidFill>
                <a:srgbClr val="FF0000"/>
              </a:solidFill>
            </a:rPr>
            <a:t>1. </a:t>
          </a:r>
          <a:r>
            <a:rPr lang="en-US" cap="none" sz="1000" b="1" i="0" u="none" baseline="0">
              <a:solidFill>
                <a:srgbClr val="FF0000"/>
              </a:solidFill>
            </a:rPr>
            <a:t>The above budget as published includes values for a representative </a:t>
          </a:r>
          <a:r>
            <a:rPr lang="en-US" cap="none" sz="1000" b="1" i="0" u="none" baseline="0">
              <a:solidFill>
                <a:srgbClr val="FF0000"/>
              </a:solidFill>
            </a:rPr>
            <a:t>grower</a:t>
          </a:r>
          <a:r>
            <a:rPr lang="en-US" cap="none" sz="1000" b="1" i="0" u="none" baseline="0">
              <a:solidFill>
                <a:srgbClr val="FF0000"/>
              </a:solidFill>
            </a:rPr>
            <a:t>. Costs vary between growers so no cost</a:t>
          </a:r>
          <a:r>
            <a:rPr lang="en-US" cap="none" sz="1000" b="1" i="0" u="none" baseline="0">
              <a:solidFill>
                <a:srgbClr val="FF0000"/>
              </a:solidFill>
            </a:rPr>
            <a:t> and return estimate will </a:t>
          </a:r>
          <a:r>
            <a:rPr lang="en-US" cap="none" sz="1000" b="1" i="0" u="none" baseline="0">
              <a:solidFill>
                <a:srgbClr val="FF0000"/>
              </a:solidFill>
            </a:rPr>
            <a:t>fit more than one. Therefore, no </a:t>
          </a:r>
          <a:r>
            <a:rPr lang="en-US" cap="none" sz="1000" b="1" i="0" u="none" baseline="0">
              <a:solidFill>
                <a:srgbClr val="FF0000"/>
              </a:solidFill>
            </a:rPr>
            <a:t>p</a:t>
          </a:r>
          <a:r>
            <a:rPr lang="en-US" cap="none" sz="1000" b="1" i="0" u="none" baseline="0">
              <a:solidFill>
                <a:srgbClr val="FF0000"/>
              </a:solidFill>
            </a:rPr>
            <a:t>rospective grower should make business decisions based on the above estimates alone, but should</a:t>
          </a:r>
          <a:r>
            <a:rPr lang="en-US" cap="none" sz="1000" b="1" i="0" u="none" baseline="0">
              <a:solidFill>
                <a:srgbClr val="FF0000"/>
              </a:solidFill>
            </a:rPr>
            <a:t> use only those values that represent their unique situation</a:t>
          </a:r>
          <a:r>
            <a:rPr lang="en-US" cap="none" sz="1000" b="1" i="0" u="none" baseline="0">
              <a:solidFill>
                <a:srgbClr val="FF0000"/>
              </a:solidFill>
            </a:rPr>
            <a:t>. </a:t>
          </a:r>
        </a:p>
      </xdr:txBody>
    </xdr:sp>
    <xdr:clientData/>
  </xdr:oneCellAnchor>
  <xdr:twoCellAnchor>
    <xdr:from>
      <xdr:col>8</xdr:col>
      <xdr:colOff>590550</xdr:colOff>
      <xdr:row>0</xdr:row>
      <xdr:rowOff>342900</xdr:rowOff>
    </xdr:from>
    <xdr:to>
      <xdr:col>14</xdr:col>
      <xdr:colOff>28575</xdr:colOff>
      <xdr:row>7</xdr:row>
      <xdr:rowOff>95250</xdr:rowOff>
    </xdr:to>
    <xdr:sp>
      <xdr:nvSpPr>
        <xdr:cNvPr id="4" name="Rounded Rectangular Callout 4"/>
        <xdr:cNvSpPr>
          <a:spLocks/>
        </xdr:cNvSpPr>
      </xdr:nvSpPr>
      <xdr:spPr>
        <a:xfrm>
          <a:off x="6934200" y="342900"/>
          <a:ext cx="3095625" cy="2019300"/>
        </a:xfrm>
        <a:prstGeom prst="wedgeRoundRectCallout">
          <a:avLst>
            <a:gd name="adj1" fmla="val -116523"/>
            <a:gd name="adj2" fmla="val 1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400" b="0" i="0" u="none" baseline="0">
              <a:solidFill>
                <a:srgbClr val="000000"/>
              </a:solidFill>
            </a:rPr>
            <a:t>Data can be changed or added in cells shaded yellow.</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47625</xdr:colOff>
      <xdr:row>0</xdr:row>
      <xdr:rowOff>866775</xdr:rowOff>
    </xdr:to>
    <xdr:pic>
      <xdr:nvPicPr>
        <xdr:cNvPr id="1" name="Picture 1" descr="ExtBanner.png"/>
        <xdr:cNvPicPr preferRelativeResize="1">
          <a:picLocks noChangeAspect="1"/>
        </xdr:cNvPicPr>
      </xdr:nvPicPr>
      <xdr:blipFill>
        <a:blip r:embed="rId1"/>
        <a:stretch>
          <a:fillRect/>
        </a:stretch>
      </xdr:blipFill>
      <xdr:spPr>
        <a:xfrm>
          <a:off x="0" y="161925"/>
          <a:ext cx="3619500" cy="704850"/>
        </a:xfrm>
        <a:prstGeom prst="rect">
          <a:avLst/>
        </a:prstGeom>
        <a:noFill/>
        <a:ln w="9525" cmpd="sng">
          <a:noFill/>
        </a:ln>
      </xdr:spPr>
    </xdr:pic>
    <xdr:clientData/>
  </xdr:twoCellAnchor>
  <xdr:oneCellAnchor>
    <xdr:from>
      <xdr:col>5</xdr:col>
      <xdr:colOff>171450</xdr:colOff>
      <xdr:row>0</xdr:row>
      <xdr:rowOff>9525</xdr:rowOff>
    </xdr:from>
    <xdr:ext cx="1676400" cy="971550"/>
    <xdr:sp>
      <xdr:nvSpPr>
        <xdr:cNvPr id="2" name="Rectangle 2"/>
        <xdr:cNvSpPr>
          <a:spLocks/>
        </xdr:cNvSpPr>
      </xdr:nvSpPr>
      <xdr:spPr>
        <a:xfrm>
          <a:off x="4467225" y="9525"/>
          <a:ext cx="1676400" cy="971550"/>
        </a:xfrm>
        <a:prstGeom prst="rect">
          <a:avLst/>
        </a:prstGeom>
        <a:noFill/>
        <a:ln w="9525" cmpd="sng">
          <a:noFill/>
        </a:ln>
      </xdr:spPr>
      <xdr:txBody>
        <a:bodyPr vertOverflow="clip" wrap="square"/>
        <a:p>
          <a:pPr algn="ctr">
            <a:defRPr/>
          </a:pPr>
          <a:r>
            <a:rPr lang="en-US" cap="none" sz="2000" b="1" i="0" u="none" baseline="0"/>
            <a:t>Horticultural
</a:t>
          </a:r>
          <a:r>
            <a:rPr lang="en-US" cap="none" sz="2000" b="1" i="0" u="none" baseline="0"/>
            <a:t>Enterprise
</a:t>
          </a:r>
          <a:r>
            <a:rPr lang="en-US" cap="none" sz="2000" b="1" i="0" u="none" baseline="0"/>
            <a:t>Budget</a:t>
          </a:r>
          <a:r>
            <a:rPr lang="en-US" cap="none" sz="2000" b="1" i="0" u="none" baseline="30000"/>
            <a:t>1</a:t>
          </a:r>
        </a:p>
      </xdr:txBody>
    </xdr:sp>
    <xdr:clientData/>
  </xdr:oneCellAnchor>
  <xdr:oneCellAnchor>
    <xdr:from>
      <xdr:col>0</xdr:col>
      <xdr:colOff>38100</xdr:colOff>
      <xdr:row>68</xdr:row>
      <xdr:rowOff>57150</xdr:rowOff>
    </xdr:from>
    <xdr:ext cx="6229350" cy="571500"/>
    <xdr:sp>
      <xdr:nvSpPr>
        <xdr:cNvPr id="3" name="Rectangle 3"/>
        <xdr:cNvSpPr>
          <a:spLocks/>
        </xdr:cNvSpPr>
      </xdr:nvSpPr>
      <xdr:spPr>
        <a:xfrm>
          <a:off x="38100" y="12020550"/>
          <a:ext cx="6229350" cy="571500"/>
        </a:xfrm>
        <a:prstGeom prst="rect">
          <a:avLst/>
        </a:prstGeom>
        <a:noFill/>
        <a:ln w="9525" cmpd="sng">
          <a:noFill/>
        </a:ln>
      </xdr:spPr>
      <xdr:txBody>
        <a:bodyPr vertOverflow="clip" wrap="square"/>
        <a:p>
          <a:pPr algn="l">
            <a:defRPr/>
          </a:pPr>
          <a:r>
            <a:rPr lang="en-US" cap="none" sz="1000" b="1" i="0" u="none" baseline="30000">
              <a:solidFill>
                <a:srgbClr val="FF0000"/>
              </a:solidFill>
            </a:rPr>
            <a:t>1. </a:t>
          </a:r>
          <a:r>
            <a:rPr lang="en-US" cap="none" sz="1000" b="1" i="0" u="none" baseline="0">
              <a:solidFill>
                <a:srgbClr val="FF0000"/>
              </a:solidFill>
            </a:rPr>
            <a:t>The above budget as published includes values for a representative </a:t>
          </a:r>
          <a:r>
            <a:rPr lang="en-US" cap="none" sz="1000" b="1" i="0" u="none" baseline="0">
              <a:solidFill>
                <a:srgbClr val="FF0000"/>
              </a:solidFill>
            </a:rPr>
            <a:t>grower</a:t>
          </a:r>
          <a:r>
            <a:rPr lang="en-US" cap="none" sz="1000" b="1" i="0" u="none" baseline="0">
              <a:solidFill>
                <a:srgbClr val="FF0000"/>
              </a:solidFill>
            </a:rPr>
            <a:t>. Costs vary between growers so no cost</a:t>
          </a:r>
          <a:r>
            <a:rPr lang="en-US" cap="none" sz="1000" b="1" i="0" u="none" baseline="0">
              <a:solidFill>
                <a:srgbClr val="FF0000"/>
              </a:solidFill>
            </a:rPr>
            <a:t> and return estimate will </a:t>
          </a:r>
          <a:r>
            <a:rPr lang="en-US" cap="none" sz="1000" b="1" i="0" u="none" baseline="0">
              <a:solidFill>
                <a:srgbClr val="FF0000"/>
              </a:solidFill>
            </a:rPr>
            <a:t>fit more than one. Therefore, no </a:t>
          </a:r>
          <a:r>
            <a:rPr lang="en-US" cap="none" sz="1000" b="1" i="0" u="none" baseline="0">
              <a:solidFill>
                <a:srgbClr val="FF0000"/>
              </a:solidFill>
            </a:rPr>
            <a:t>p</a:t>
          </a:r>
          <a:r>
            <a:rPr lang="en-US" cap="none" sz="1000" b="1" i="0" u="none" baseline="0">
              <a:solidFill>
                <a:srgbClr val="FF0000"/>
              </a:solidFill>
            </a:rPr>
            <a:t>rospective grower should make business decisions based on the above estimates alone, but should</a:t>
          </a:r>
          <a:r>
            <a:rPr lang="en-US" cap="none" sz="1000" b="1" i="0" u="none" baseline="0">
              <a:solidFill>
                <a:srgbClr val="FF0000"/>
              </a:solidFill>
            </a:rPr>
            <a:t> use only those values that represent their unique situation</a:t>
          </a:r>
          <a:r>
            <a:rPr lang="en-US" cap="none" sz="1000" b="1" i="0" u="none" baseline="0">
              <a:solidFill>
                <a:srgbClr val="FF0000"/>
              </a:solidFill>
            </a:rPr>
            <a:t>. </a:t>
          </a:r>
        </a:p>
      </xdr:txBody>
    </xdr:sp>
    <xdr:clientData/>
  </xdr:oneCellAnchor>
  <xdr:twoCellAnchor>
    <xdr:from>
      <xdr:col>8</xdr:col>
      <xdr:colOff>590550</xdr:colOff>
      <xdr:row>0</xdr:row>
      <xdr:rowOff>342900</xdr:rowOff>
    </xdr:from>
    <xdr:to>
      <xdr:col>14</xdr:col>
      <xdr:colOff>28575</xdr:colOff>
      <xdr:row>7</xdr:row>
      <xdr:rowOff>95250</xdr:rowOff>
    </xdr:to>
    <xdr:sp>
      <xdr:nvSpPr>
        <xdr:cNvPr id="4" name="Rounded Rectangular Callout 4"/>
        <xdr:cNvSpPr>
          <a:spLocks/>
        </xdr:cNvSpPr>
      </xdr:nvSpPr>
      <xdr:spPr>
        <a:xfrm>
          <a:off x="6934200" y="342900"/>
          <a:ext cx="3095625" cy="2019300"/>
        </a:xfrm>
        <a:prstGeom prst="wedgeRoundRectCallout">
          <a:avLst>
            <a:gd name="adj1" fmla="val -116523"/>
            <a:gd name="adj2" fmla="val 1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400" b="0" i="0" u="none" baseline="0">
              <a:solidFill>
                <a:srgbClr val="000000"/>
              </a:solidFill>
            </a:rPr>
            <a:t>Data can be changed or added in cells shaded yellow.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47625</xdr:colOff>
      <xdr:row>0</xdr:row>
      <xdr:rowOff>866775</xdr:rowOff>
    </xdr:to>
    <xdr:pic>
      <xdr:nvPicPr>
        <xdr:cNvPr id="1" name="Picture 1" descr="ExtBanner.png"/>
        <xdr:cNvPicPr preferRelativeResize="1">
          <a:picLocks noChangeAspect="1"/>
        </xdr:cNvPicPr>
      </xdr:nvPicPr>
      <xdr:blipFill>
        <a:blip r:embed="rId1"/>
        <a:stretch>
          <a:fillRect/>
        </a:stretch>
      </xdr:blipFill>
      <xdr:spPr>
        <a:xfrm>
          <a:off x="0" y="161925"/>
          <a:ext cx="3619500" cy="704850"/>
        </a:xfrm>
        <a:prstGeom prst="rect">
          <a:avLst/>
        </a:prstGeom>
        <a:noFill/>
        <a:ln w="9525" cmpd="sng">
          <a:noFill/>
        </a:ln>
      </xdr:spPr>
    </xdr:pic>
    <xdr:clientData/>
  </xdr:twoCellAnchor>
  <xdr:oneCellAnchor>
    <xdr:from>
      <xdr:col>5</xdr:col>
      <xdr:colOff>171450</xdr:colOff>
      <xdr:row>0</xdr:row>
      <xdr:rowOff>9525</xdr:rowOff>
    </xdr:from>
    <xdr:ext cx="1676400" cy="971550"/>
    <xdr:sp>
      <xdr:nvSpPr>
        <xdr:cNvPr id="2" name="Rectangle 2"/>
        <xdr:cNvSpPr>
          <a:spLocks/>
        </xdr:cNvSpPr>
      </xdr:nvSpPr>
      <xdr:spPr>
        <a:xfrm>
          <a:off x="4467225" y="9525"/>
          <a:ext cx="1676400" cy="971550"/>
        </a:xfrm>
        <a:prstGeom prst="rect">
          <a:avLst/>
        </a:prstGeom>
        <a:noFill/>
        <a:ln w="9525" cmpd="sng">
          <a:noFill/>
        </a:ln>
      </xdr:spPr>
      <xdr:txBody>
        <a:bodyPr vertOverflow="clip" wrap="square"/>
        <a:p>
          <a:pPr algn="ctr">
            <a:defRPr/>
          </a:pPr>
          <a:r>
            <a:rPr lang="en-US" cap="none" sz="2000" b="1" i="0" u="none" baseline="0"/>
            <a:t>Horticultural
</a:t>
          </a:r>
          <a:r>
            <a:rPr lang="en-US" cap="none" sz="2000" b="1" i="0" u="none" baseline="0"/>
            <a:t>Enterprise
</a:t>
          </a:r>
          <a:r>
            <a:rPr lang="en-US" cap="none" sz="2000" b="1" i="0" u="none" baseline="0"/>
            <a:t>Budget</a:t>
          </a:r>
          <a:r>
            <a:rPr lang="en-US" cap="none" sz="2000" b="1" i="0" u="none" baseline="30000"/>
            <a:t>1</a:t>
          </a:r>
        </a:p>
      </xdr:txBody>
    </xdr:sp>
    <xdr:clientData/>
  </xdr:oneCellAnchor>
  <xdr:oneCellAnchor>
    <xdr:from>
      <xdr:col>0</xdr:col>
      <xdr:colOff>38100</xdr:colOff>
      <xdr:row>68</xdr:row>
      <xdr:rowOff>57150</xdr:rowOff>
    </xdr:from>
    <xdr:ext cx="6229350" cy="571500"/>
    <xdr:sp>
      <xdr:nvSpPr>
        <xdr:cNvPr id="3" name="Rectangle 3"/>
        <xdr:cNvSpPr>
          <a:spLocks/>
        </xdr:cNvSpPr>
      </xdr:nvSpPr>
      <xdr:spPr>
        <a:xfrm>
          <a:off x="38100" y="12020550"/>
          <a:ext cx="6229350" cy="571500"/>
        </a:xfrm>
        <a:prstGeom prst="rect">
          <a:avLst/>
        </a:prstGeom>
        <a:noFill/>
        <a:ln w="9525" cmpd="sng">
          <a:noFill/>
        </a:ln>
      </xdr:spPr>
      <xdr:txBody>
        <a:bodyPr vertOverflow="clip" wrap="square"/>
        <a:p>
          <a:pPr algn="l">
            <a:defRPr/>
          </a:pPr>
          <a:r>
            <a:rPr lang="en-US" cap="none" sz="1000" b="1" i="0" u="none" baseline="30000">
              <a:solidFill>
                <a:srgbClr val="FF0000"/>
              </a:solidFill>
            </a:rPr>
            <a:t>1. </a:t>
          </a:r>
          <a:r>
            <a:rPr lang="en-US" cap="none" sz="1000" b="1" i="0" u="none" baseline="0">
              <a:solidFill>
                <a:srgbClr val="FF0000"/>
              </a:solidFill>
            </a:rPr>
            <a:t>The above budget as published includes values for a representative </a:t>
          </a:r>
          <a:r>
            <a:rPr lang="en-US" cap="none" sz="1000" b="1" i="0" u="none" baseline="0">
              <a:solidFill>
                <a:srgbClr val="FF0000"/>
              </a:solidFill>
            </a:rPr>
            <a:t>grower</a:t>
          </a:r>
          <a:r>
            <a:rPr lang="en-US" cap="none" sz="1000" b="1" i="0" u="none" baseline="0">
              <a:solidFill>
                <a:srgbClr val="FF0000"/>
              </a:solidFill>
            </a:rPr>
            <a:t>. Costs vary between growers so no cost</a:t>
          </a:r>
          <a:r>
            <a:rPr lang="en-US" cap="none" sz="1000" b="1" i="0" u="none" baseline="0">
              <a:solidFill>
                <a:srgbClr val="FF0000"/>
              </a:solidFill>
            </a:rPr>
            <a:t> and return estimate will </a:t>
          </a:r>
          <a:r>
            <a:rPr lang="en-US" cap="none" sz="1000" b="1" i="0" u="none" baseline="0">
              <a:solidFill>
                <a:srgbClr val="FF0000"/>
              </a:solidFill>
            </a:rPr>
            <a:t>fit more than one. Therefore, no </a:t>
          </a:r>
          <a:r>
            <a:rPr lang="en-US" cap="none" sz="1000" b="1" i="0" u="none" baseline="0">
              <a:solidFill>
                <a:srgbClr val="FF0000"/>
              </a:solidFill>
            </a:rPr>
            <a:t>p</a:t>
          </a:r>
          <a:r>
            <a:rPr lang="en-US" cap="none" sz="1000" b="1" i="0" u="none" baseline="0">
              <a:solidFill>
                <a:srgbClr val="FF0000"/>
              </a:solidFill>
            </a:rPr>
            <a:t>rospective grower should make business decisions based on the above estimates alone, but should</a:t>
          </a:r>
          <a:r>
            <a:rPr lang="en-US" cap="none" sz="1000" b="1" i="0" u="none" baseline="0">
              <a:solidFill>
                <a:srgbClr val="FF0000"/>
              </a:solidFill>
            </a:rPr>
            <a:t> use only those values that represent their unique situation</a:t>
          </a:r>
          <a:r>
            <a:rPr lang="en-US" cap="none" sz="1000" b="1" i="0" u="none" baseline="0">
              <a:solidFill>
                <a:srgbClr val="FF0000"/>
              </a:solidFill>
            </a:rPr>
            <a:t>. </a:t>
          </a:r>
        </a:p>
      </xdr:txBody>
    </xdr:sp>
    <xdr:clientData/>
  </xdr:oneCellAnchor>
  <xdr:twoCellAnchor>
    <xdr:from>
      <xdr:col>8</xdr:col>
      <xdr:colOff>590550</xdr:colOff>
      <xdr:row>0</xdr:row>
      <xdr:rowOff>342900</xdr:rowOff>
    </xdr:from>
    <xdr:to>
      <xdr:col>14</xdr:col>
      <xdr:colOff>28575</xdr:colOff>
      <xdr:row>7</xdr:row>
      <xdr:rowOff>95250</xdr:rowOff>
    </xdr:to>
    <xdr:sp>
      <xdr:nvSpPr>
        <xdr:cNvPr id="4" name="Rounded Rectangular Callout 4"/>
        <xdr:cNvSpPr>
          <a:spLocks/>
        </xdr:cNvSpPr>
      </xdr:nvSpPr>
      <xdr:spPr>
        <a:xfrm>
          <a:off x="6934200" y="342900"/>
          <a:ext cx="3095625" cy="2019300"/>
        </a:xfrm>
        <a:prstGeom prst="wedgeRoundRectCallout">
          <a:avLst>
            <a:gd name="adj1" fmla="val -116523"/>
            <a:gd name="adj2" fmla="val 1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400" b="0" i="0" u="none" baseline="0">
              <a:solidFill>
                <a:srgbClr val="000000"/>
              </a:solidFill>
            </a:rPr>
            <a:t>Data can be changed or added in cells shaded yellow.</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47625</xdr:colOff>
      <xdr:row>0</xdr:row>
      <xdr:rowOff>866775</xdr:rowOff>
    </xdr:to>
    <xdr:pic>
      <xdr:nvPicPr>
        <xdr:cNvPr id="1" name="Picture 1" descr="ExtBanner.png"/>
        <xdr:cNvPicPr preferRelativeResize="1">
          <a:picLocks noChangeAspect="1"/>
        </xdr:cNvPicPr>
      </xdr:nvPicPr>
      <xdr:blipFill>
        <a:blip r:embed="rId1"/>
        <a:stretch>
          <a:fillRect/>
        </a:stretch>
      </xdr:blipFill>
      <xdr:spPr>
        <a:xfrm>
          <a:off x="0" y="161925"/>
          <a:ext cx="3619500" cy="704850"/>
        </a:xfrm>
        <a:prstGeom prst="rect">
          <a:avLst/>
        </a:prstGeom>
        <a:noFill/>
        <a:ln w="9525" cmpd="sng">
          <a:noFill/>
        </a:ln>
      </xdr:spPr>
    </xdr:pic>
    <xdr:clientData/>
  </xdr:twoCellAnchor>
  <xdr:oneCellAnchor>
    <xdr:from>
      <xdr:col>5</xdr:col>
      <xdr:colOff>171450</xdr:colOff>
      <xdr:row>0</xdr:row>
      <xdr:rowOff>9525</xdr:rowOff>
    </xdr:from>
    <xdr:ext cx="1676400" cy="971550"/>
    <xdr:sp>
      <xdr:nvSpPr>
        <xdr:cNvPr id="2" name="Rectangle 2"/>
        <xdr:cNvSpPr>
          <a:spLocks/>
        </xdr:cNvSpPr>
      </xdr:nvSpPr>
      <xdr:spPr>
        <a:xfrm>
          <a:off x="4467225" y="9525"/>
          <a:ext cx="1676400" cy="971550"/>
        </a:xfrm>
        <a:prstGeom prst="rect">
          <a:avLst/>
        </a:prstGeom>
        <a:noFill/>
        <a:ln w="9525" cmpd="sng">
          <a:noFill/>
        </a:ln>
      </xdr:spPr>
      <xdr:txBody>
        <a:bodyPr vertOverflow="clip" wrap="square"/>
        <a:p>
          <a:pPr algn="ctr">
            <a:defRPr/>
          </a:pPr>
          <a:r>
            <a:rPr lang="en-US" cap="none" sz="2000" b="1" i="0" u="none" baseline="0"/>
            <a:t>Horticultural
</a:t>
          </a:r>
          <a:r>
            <a:rPr lang="en-US" cap="none" sz="2000" b="1" i="0" u="none" baseline="0"/>
            <a:t>Enterprise
</a:t>
          </a:r>
          <a:r>
            <a:rPr lang="en-US" cap="none" sz="2000" b="1" i="0" u="none" baseline="0"/>
            <a:t>Budget</a:t>
          </a:r>
          <a:r>
            <a:rPr lang="en-US" cap="none" sz="2000" b="1" i="0" u="none" baseline="30000"/>
            <a:t>1</a:t>
          </a:r>
        </a:p>
      </xdr:txBody>
    </xdr:sp>
    <xdr:clientData/>
  </xdr:oneCellAnchor>
  <xdr:oneCellAnchor>
    <xdr:from>
      <xdr:col>0</xdr:col>
      <xdr:colOff>38100</xdr:colOff>
      <xdr:row>68</xdr:row>
      <xdr:rowOff>57150</xdr:rowOff>
    </xdr:from>
    <xdr:ext cx="6229350" cy="571500"/>
    <xdr:sp>
      <xdr:nvSpPr>
        <xdr:cNvPr id="3" name="Rectangle 3"/>
        <xdr:cNvSpPr>
          <a:spLocks/>
        </xdr:cNvSpPr>
      </xdr:nvSpPr>
      <xdr:spPr>
        <a:xfrm>
          <a:off x="38100" y="12020550"/>
          <a:ext cx="6229350" cy="571500"/>
        </a:xfrm>
        <a:prstGeom prst="rect">
          <a:avLst/>
        </a:prstGeom>
        <a:noFill/>
        <a:ln w="9525" cmpd="sng">
          <a:noFill/>
        </a:ln>
      </xdr:spPr>
      <xdr:txBody>
        <a:bodyPr vertOverflow="clip" wrap="square"/>
        <a:p>
          <a:pPr algn="l">
            <a:defRPr/>
          </a:pPr>
          <a:r>
            <a:rPr lang="en-US" cap="none" sz="1000" b="1" i="0" u="none" baseline="30000">
              <a:solidFill>
                <a:srgbClr val="FF0000"/>
              </a:solidFill>
            </a:rPr>
            <a:t>1. </a:t>
          </a:r>
          <a:r>
            <a:rPr lang="en-US" cap="none" sz="1000" b="1" i="0" u="none" baseline="0">
              <a:solidFill>
                <a:srgbClr val="FF0000"/>
              </a:solidFill>
            </a:rPr>
            <a:t>The above budget as published includes values for a representative </a:t>
          </a:r>
          <a:r>
            <a:rPr lang="en-US" cap="none" sz="1000" b="1" i="0" u="none" baseline="0">
              <a:solidFill>
                <a:srgbClr val="FF0000"/>
              </a:solidFill>
            </a:rPr>
            <a:t>grower</a:t>
          </a:r>
          <a:r>
            <a:rPr lang="en-US" cap="none" sz="1000" b="1" i="0" u="none" baseline="0">
              <a:solidFill>
                <a:srgbClr val="FF0000"/>
              </a:solidFill>
            </a:rPr>
            <a:t>. Costs vary between growers so no cost</a:t>
          </a:r>
          <a:r>
            <a:rPr lang="en-US" cap="none" sz="1000" b="1" i="0" u="none" baseline="0">
              <a:solidFill>
                <a:srgbClr val="FF0000"/>
              </a:solidFill>
            </a:rPr>
            <a:t> and return estimate will </a:t>
          </a:r>
          <a:r>
            <a:rPr lang="en-US" cap="none" sz="1000" b="1" i="0" u="none" baseline="0">
              <a:solidFill>
                <a:srgbClr val="FF0000"/>
              </a:solidFill>
            </a:rPr>
            <a:t>fit more than one. Therefore, no </a:t>
          </a:r>
          <a:r>
            <a:rPr lang="en-US" cap="none" sz="1000" b="1" i="0" u="none" baseline="0">
              <a:solidFill>
                <a:srgbClr val="FF0000"/>
              </a:solidFill>
            </a:rPr>
            <a:t>p</a:t>
          </a:r>
          <a:r>
            <a:rPr lang="en-US" cap="none" sz="1000" b="1" i="0" u="none" baseline="0">
              <a:solidFill>
                <a:srgbClr val="FF0000"/>
              </a:solidFill>
            </a:rPr>
            <a:t>rospective grower should make business decisions based on the above estimates alone, but should</a:t>
          </a:r>
          <a:r>
            <a:rPr lang="en-US" cap="none" sz="1000" b="1" i="0" u="none" baseline="0">
              <a:solidFill>
                <a:srgbClr val="FF0000"/>
              </a:solidFill>
            </a:rPr>
            <a:t> use only those values that represent their unique situation</a:t>
          </a:r>
          <a:r>
            <a:rPr lang="en-US" cap="none" sz="1000" b="1" i="0" u="none" baseline="0">
              <a:solidFill>
                <a:srgbClr val="FF0000"/>
              </a:solidFill>
            </a:rPr>
            <a:t>. </a:t>
          </a:r>
        </a:p>
      </xdr:txBody>
    </xdr:sp>
    <xdr:clientData/>
  </xdr:oneCellAnchor>
  <xdr:twoCellAnchor>
    <xdr:from>
      <xdr:col>8</xdr:col>
      <xdr:colOff>590550</xdr:colOff>
      <xdr:row>0</xdr:row>
      <xdr:rowOff>342900</xdr:rowOff>
    </xdr:from>
    <xdr:to>
      <xdr:col>14</xdr:col>
      <xdr:colOff>28575</xdr:colOff>
      <xdr:row>7</xdr:row>
      <xdr:rowOff>95250</xdr:rowOff>
    </xdr:to>
    <xdr:sp>
      <xdr:nvSpPr>
        <xdr:cNvPr id="4" name="Rounded Rectangular Callout 4"/>
        <xdr:cNvSpPr>
          <a:spLocks/>
        </xdr:cNvSpPr>
      </xdr:nvSpPr>
      <xdr:spPr>
        <a:xfrm>
          <a:off x="6934200" y="342900"/>
          <a:ext cx="3095625" cy="2019300"/>
        </a:xfrm>
        <a:prstGeom prst="wedgeRoundRectCallout">
          <a:avLst>
            <a:gd name="adj1" fmla="val -116523"/>
            <a:gd name="adj2" fmla="val 1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400" b="0" i="0" u="none" baseline="0">
              <a:solidFill>
                <a:srgbClr val="000000"/>
              </a:solidFill>
            </a:rPr>
            <a:t>Data can be changed or added in cells shaded yellow.</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47625</xdr:colOff>
      <xdr:row>0</xdr:row>
      <xdr:rowOff>866775</xdr:rowOff>
    </xdr:to>
    <xdr:pic>
      <xdr:nvPicPr>
        <xdr:cNvPr id="1" name="Picture 1" descr="ExtBanner.png"/>
        <xdr:cNvPicPr preferRelativeResize="1">
          <a:picLocks noChangeAspect="1"/>
        </xdr:cNvPicPr>
      </xdr:nvPicPr>
      <xdr:blipFill>
        <a:blip r:embed="rId1"/>
        <a:stretch>
          <a:fillRect/>
        </a:stretch>
      </xdr:blipFill>
      <xdr:spPr>
        <a:xfrm>
          <a:off x="0" y="161925"/>
          <a:ext cx="3619500" cy="704850"/>
        </a:xfrm>
        <a:prstGeom prst="rect">
          <a:avLst/>
        </a:prstGeom>
        <a:noFill/>
        <a:ln w="9525" cmpd="sng">
          <a:noFill/>
        </a:ln>
      </xdr:spPr>
    </xdr:pic>
    <xdr:clientData/>
  </xdr:twoCellAnchor>
  <xdr:oneCellAnchor>
    <xdr:from>
      <xdr:col>5</xdr:col>
      <xdr:colOff>171450</xdr:colOff>
      <xdr:row>0</xdr:row>
      <xdr:rowOff>9525</xdr:rowOff>
    </xdr:from>
    <xdr:ext cx="1676400" cy="971550"/>
    <xdr:sp>
      <xdr:nvSpPr>
        <xdr:cNvPr id="2" name="Rectangle 2"/>
        <xdr:cNvSpPr>
          <a:spLocks/>
        </xdr:cNvSpPr>
      </xdr:nvSpPr>
      <xdr:spPr>
        <a:xfrm>
          <a:off x="4467225" y="9525"/>
          <a:ext cx="1676400" cy="971550"/>
        </a:xfrm>
        <a:prstGeom prst="rect">
          <a:avLst/>
        </a:prstGeom>
        <a:noFill/>
        <a:ln w="9525" cmpd="sng">
          <a:noFill/>
        </a:ln>
      </xdr:spPr>
      <xdr:txBody>
        <a:bodyPr vertOverflow="clip" wrap="square"/>
        <a:p>
          <a:pPr algn="ctr">
            <a:defRPr/>
          </a:pPr>
          <a:r>
            <a:rPr lang="en-US" cap="none" sz="2000" b="1" i="0" u="none" baseline="0"/>
            <a:t>Horticultural
</a:t>
          </a:r>
          <a:r>
            <a:rPr lang="en-US" cap="none" sz="2000" b="1" i="0" u="none" baseline="0"/>
            <a:t>Enterprise
</a:t>
          </a:r>
          <a:r>
            <a:rPr lang="en-US" cap="none" sz="2000" b="1" i="0" u="none" baseline="0"/>
            <a:t>Budget</a:t>
          </a:r>
          <a:r>
            <a:rPr lang="en-US" cap="none" sz="2000" b="1" i="0" u="none" baseline="30000"/>
            <a:t>1</a:t>
          </a:r>
        </a:p>
      </xdr:txBody>
    </xdr:sp>
    <xdr:clientData/>
  </xdr:oneCellAnchor>
  <xdr:oneCellAnchor>
    <xdr:from>
      <xdr:col>0</xdr:col>
      <xdr:colOff>38100</xdr:colOff>
      <xdr:row>68</xdr:row>
      <xdr:rowOff>57150</xdr:rowOff>
    </xdr:from>
    <xdr:ext cx="6229350" cy="571500"/>
    <xdr:sp>
      <xdr:nvSpPr>
        <xdr:cNvPr id="3" name="Rectangle 3"/>
        <xdr:cNvSpPr>
          <a:spLocks/>
        </xdr:cNvSpPr>
      </xdr:nvSpPr>
      <xdr:spPr>
        <a:xfrm>
          <a:off x="38100" y="12020550"/>
          <a:ext cx="6229350" cy="571500"/>
        </a:xfrm>
        <a:prstGeom prst="rect">
          <a:avLst/>
        </a:prstGeom>
        <a:noFill/>
        <a:ln w="9525" cmpd="sng">
          <a:noFill/>
        </a:ln>
      </xdr:spPr>
      <xdr:txBody>
        <a:bodyPr vertOverflow="clip" wrap="square"/>
        <a:p>
          <a:pPr algn="l">
            <a:defRPr/>
          </a:pPr>
          <a:r>
            <a:rPr lang="en-US" cap="none" sz="1000" b="1" i="0" u="none" baseline="30000">
              <a:solidFill>
                <a:srgbClr val="FF0000"/>
              </a:solidFill>
            </a:rPr>
            <a:t>1. </a:t>
          </a:r>
          <a:r>
            <a:rPr lang="en-US" cap="none" sz="1000" b="1" i="0" u="none" baseline="0">
              <a:solidFill>
                <a:srgbClr val="FF0000"/>
              </a:solidFill>
            </a:rPr>
            <a:t>The above budget as published includes values for a representative </a:t>
          </a:r>
          <a:r>
            <a:rPr lang="en-US" cap="none" sz="1000" b="1" i="0" u="none" baseline="0">
              <a:solidFill>
                <a:srgbClr val="FF0000"/>
              </a:solidFill>
            </a:rPr>
            <a:t>grower</a:t>
          </a:r>
          <a:r>
            <a:rPr lang="en-US" cap="none" sz="1000" b="1" i="0" u="none" baseline="0">
              <a:solidFill>
                <a:srgbClr val="FF0000"/>
              </a:solidFill>
            </a:rPr>
            <a:t>. Costs vary between growers so no cost</a:t>
          </a:r>
          <a:r>
            <a:rPr lang="en-US" cap="none" sz="1000" b="1" i="0" u="none" baseline="0">
              <a:solidFill>
                <a:srgbClr val="FF0000"/>
              </a:solidFill>
            </a:rPr>
            <a:t> and return estimate will </a:t>
          </a:r>
          <a:r>
            <a:rPr lang="en-US" cap="none" sz="1000" b="1" i="0" u="none" baseline="0">
              <a:solidFill>
                <a:srgbClr val="FF0000"/>
              </a:solidFill>
            </a:rPr>
            <a:t>fit more than one. Therefore, no </a:t>
          </a:r>
          <a:r>
            <a:rPr lang="en-US" cap="none" sz="1000" b="1" i="0" u="none" baseline="0">
              <a:solidFill>
                <a:srgbClr val="FF0000"/>
              </a:solidFill>
            </a:rPr>
            <a:t>p</a:t>
          </a:r>
          <a:r>
            <a:rPr lang="en-US" cap="none" sz="1000" b="1" i="0" u="none" baseline="0">
              <a:solidFill>
                <a:srgbClr val="FF0000"/>
              </a:solidFill>
            </a:rPr>
            <a:t>rospective grower should make business decisions based on the above estimates alone, but should</a:t>
          </a:r>
          <a:r>
            <a:rPr lang="en-US" cap="none" sz="1000" b="1" i="0" u="none" baseline="0">
              <a:solidFill>
                <a:srgbClr val="FF0000"/>
              </a:solidFill>
            </a:rPr>
            <a:t> use only those values that represent their unique situation</a:t>
          </a:r>
          <a:r>
            <a:rPr lang="en-US" cap="none" sz="1000" b="1" i="0" u="none" baseline="0">
              <a:solidFill>
                <a:srgbClr val="FF0000"/>
              </a:solidFill>
            </a:rPr>
            <a:t>. </a:t>
          </a:r>
        </a:p>
      </xdr:txBody>
    </xdr:sp>
    <xdr:clientData/>
  </xdr:oneCellAnchor>
  <xdr:twoCellAnchor>
    <xdr:from>
      <xdr:col>8</xdr:col>
      <xdr:colOff>590550</xdr:colOff>
      <xdr:row>0</xdr:row>
      <xdr:rowOff>342900</xdr:rowOff>
    </xdr:from>
    <xdr:to>
      <xdr:col>14</xdr:col>
      <xdr:colOff>28575</xdr:colOff>
      <xdr:row>7</xdr:row>
      <xdr:rowOff>95250</xdr:rowOff>
    </xdr:to>
    <xdr:sp>
      <xdr:nvSpPr>
        <xdr:cNvPr id="4" name="Rounded Rectangular Callout 4"/>
        <xdr:cNvSpPr>
          <a:spLocks/>
        </xdr:cNvSpPr>
      </xdr:nvSpPr>
      <xdr:spPr>
        <a:xfrm>
          <a:off x="6934200" y="342900"/>
          <a:ext cx="3095625" cy="2019300"/>
        </a:xfrm>
        <a:prstGeom prst="wedgeRoundRectCallout">
          <a:avLst>
            <a:gd name="adj1" fmla="val -116523"/>
            <a:gd name="adj2" fmla="val 1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400" b="0" i="0" u="none" baseline="0">
              <a:solidFill>
                <a:srgbClr val="000000"/>
              </a:solidFill>
            </a:rPr>
            <a:t>Data can be changed or added in cells shaded yellow.</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47625</xdr:colOff>
      <xdr:row>0</xdr:row>
      <xdr:rowOff>866775</xdr:rowOff>
    </xdr:to>
    <xdr:pic>
      <xdr:nvPicPr>
        <xdr:cNvPr id="1" name="Picture 1" descr="ExtBanner.png"/>
        <xdr:cNvPicPr preferRelativeResize="1">
          <a:picLocks noChangeAspect="1"/>
        </xdr:cNvPicPr>
      </xdr:nvPicPr>
      <xdr:blipFill>
        <a:blip r:embed="rId1"/>
        <a:stretch>
          <a:fillRect/>
        </a:stretch>
      </xdr:blipFill>
      <xdr:spPr>
        <a:xfrm>
          <a:off x="0" y="161925"/>
          <a:ext cx="3619500" cy="704850"/>
        </a:xfrm>
        <a:prstGeom prst="rect">
          <a:avLst/>
        </a:prstGeom>
        <a:noFill/>
        <a:ln w="9525" cmpd="sng">
          <a:noFill/>
        </a:ln>
      </xdr:spPr>
    </xdr:pic>
    <xdr:clientData/>
  </xdr:twoCellAnchor>
  <xdr:oneCellAnchor>
    <xdr:from>
      <xdr:col>5</xdr:col>
      <xdr:colOff>171450</xdr:colOff>
      <xdr:row>0</xdr:row>
      <xdr:rowOff>9525</xdr:rowOff>
    </xdr:from>
    <xdr:ext cx="1676400" cy="971550"/>
    <xdr:sp>
      <xdr:nvSpPr>
        <xdr:cNvPr id="2" name="Rectangle 2"/>
        <xdr:cNvSpPr>
          <a:spLocks/>
        </xdr:cNvSpPr>
      </xdr:nvSpPr>
      <xdr:spPr>
        <a:xfrm>
          <a:off x="4467225" y="9525"/>
          <a:ext cx="1676400" cy="971550"/>
        </a:xfrm>
        <a:prstGeom prst="rect">
          <a:avLst/>
        </a:prstGeom>
        <a:noFill/>
        <a:ln w="9525" cmpd="sng">
          <a:noFill/>
        </a:ln>
      </xdr:spPr>
      <xdr:txBody>
        <a:bodyPr vertOverflow="clip" wrap="square"/>
        <a:p>
          <a:pPr algn="ctr">
            <a:defRPr/>
          </a:pPr>
          <a:r>
            <a:rPr lang="en-US" cap="none" sz="2000" b="1" i="0" u="none" baseline="0"/>
            <a:t>Horticultural
</a:t>
          </a:r>
          <a:r>
            <a:rPr lang="en-US" cap="none" sz="2000" b="1" i="0" u="none" baseline="0"/>
            <a:t>Enterprise
</a:t>
          </a:r>
          <a:r>
            <a:rPr lang="en-US" cap="none" sz="2000" b="1" i="0" u="none" baseline="0"/>
            <a:t>Budget</a:t>
          </a:r>
          <a:r>
            <a:rPr lang="en-US" cap="none" sz="2000" b="1" i="0" u="none" baseline="30000"/>
            <a:t>1</a:t>
          </a:r>
        </a:p>
      </xdr:txBody>
    </xdr:sp>
    <xdr:clientData/>
  </xdr:oneCellAnchor>
  <xdr:oneCellAnchor>
    <xdr:from>
      <xdr:col>0</xdr:col>
      <xdr:colOff>38100</xdr:colOff>
      <xdr:row>68</xdr:row>
      <xdr:rowOff>57150</xdr:rowOff>
    </xdr:from>
    <xdr:ext cx="6229350" cy="571500"/>
    <xdr:sp>
      <xdr:nvSpPr>
        <xdr:cNvPr id="3" name="Rectangle 3"/>
        <xdr:cNvSpPr>
          <a:spLocks/>
        </xdr:cNvSpPr>
      </xdr:nvSpPr>
      <xdr:spPr>
        <a:xfrm>
          <a:off x="38100" y="12020550"/>
          <a:ext cx="6229350" cy="571500"/>
        </a:xfrm>
        <a:prstGeom prst="rect">
          <a:avLst/>
        </a:prstGeom>
        <a:noFill/>
        <a:ln w="9525" cmpd="sng">
          <a:noFill/>
        </a:ln>
      </xdr:spPr>
      <xdr:txBody>
        <a:bodyPr vertOverflow="clip" wrap="square"/>
        <a:p>
          <a:pPr algn="l">
            <a:defRPr/>
          </a:pPr>
          <a:r>
            <a:rPr lang="en-US" cap="none" sz="1000" b="1" i="0" u="none" baseline="30000">
              <a:solidFill>
                <a:srgbClr val="FF0000"/>
              </a:solidFill>
            </a:rPr>
            <a:t>1. </a:t>
          </a:r>
          <a:r>
            <a:rPr lang="en-US" cap="none" sz="1000" b="1" i="0" u="none" baseline="0">
              <a:solidFill>
                <a:srgbClr val="FF0000"/>
              </a:solidFill>
            </a:rPr>
            <a:t>The above budget as published includes values for a representative </a:t>
          </a:r>
          <a:r>
            <a:rPr lang="en-US" cap="none" sz="1000" b="1" i="0" u="none" baseline="0">
              <a:solidFill>
                <a:srgbClr val="FF0000"/>
              </a:solidFill>
            </a:rPr>
            <a:t>grower</a:t>
          </a:r>
          <a:r>
            <a:rPr lang="en-US" cap="none" sz="1000" b="1" i="0" u="none" baseline="0">
              <a:solidFill>
                <a:srgbClr val="FF0000"/>
              </a:solidFill>
            </a:rPr>
            <a:t>. Costs vary between growers so no cost</a:t>
          </a:r>
          <a:r>
            <a:rPr lang="en-US" cap="none" sz="1000" b="1" i="0" u="none" baseline="0">
              <a:solidFill>
                <a:srgbClr val="FF0000"/>
              </a:solidFill>
            </a:rPr>
            <a:t> and return estimate will </a:t>
          </a:r>
          <a:r>
            <a:rPr lang="en-US" cap="none" sz="1000" b="1" i="0" u="none" baseline="0">
              <a:solidFill>
                <a:srgbClr val="FF0000"/>
              </a:solidFill>
            </a:rPr>
            <a:t>fit more than one. Therefore, no </a:t>
          </a:r>
          <a:r>
            <a:rPr lang="en-US" cap="none" sz="1000" b="1" i="0" u="none" baseline="0">
              <a:solidFill>
                <a:srgbClr val="FF0000"/>
              </a:solidFill>
            </a:rPr>
            <a:t>p</a:t>
          </a:r>
          <a:r>
            <a:rPr lang="en-US" cap="none" sz="1000" b="1" i="0" u="none" baseline="0">
              <a:solidFill>
                <a:srgbClr val="FF0000"/>
              </a:solidFill>
            </a:rPr>
            <a:t>rospective grower should make business decisions based on the above estimates alone, but should</a:t>
          </a:r>
          <a:r>
            <a:rPr lang="en-US" cap="none" sz="1000" b="1" i="0" u="none" baseline="0">
              <a:solidFill>
                <a:srgbClr val="FF0000"/>
              </a:solidFill>
            </a:rPr>
            <a:t> use only those values that represent their unique situation</a:t>
          </a:r>
          <a:r>
            <a:rPr lang="en-US" cap="none" sz="1000" b="1" i="0" u="none" baseline="0">
              <a:solidFill>
                <a:srgbClr val="FF0000"/>
              </a:solidFill>
            </a:rPr>
            <a:t>. </a:t>
          </a:r>
        </a:p>
      </xdr:txBody>
    </xdr:sp>
    <xdr:clientData/>
  </xdr:oneCellAnchor>
  <xdr:twoCellAnchor>
    <xdr:from>
      <xdr:col>8</xdr:col>
      <xdr:colOff>590550</xdr:colOff>
      <xdr:row>0</xdr:row>
      <xdr:rowOff>342900</xdr:rowOff>
    </xdr:from>
    <xdr:to>
      <xdr:col>14</xdr:col>
      <xdr:colOff>28575</xdr:colOff>
      <xdr:row>7</xdr:row>
      <xdr:rowOff>95250</xdr:rowOff>
    </xdr:to>
    <xdr:sp>
      <xdr:nvSpPr>
        <xdr:cNvPr id="4" name="Rounded Rectangular Callout 4"/>
        <xdr:cNvSpPr>
          <a:spLocks/>
        </xdr:cNvSpPr>
      </xdr:nvSpPr>
      <xdr:spPr>
        <a:xfrm>
          <a:off x="6934200" y="342900"/>
          <a:ext cx="3095625" cy="2019300"/>
        </a:xfrm>
        <a:prstGeom prst="wedgeRoundRectCallout">
          <a:avLst>
            <a:gd name="adj1" fmla="val -116523"/>
            <a:gd name="adj2" fmla="val 1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400" b="0" i="0" u="none" baseline="0">
              <a:solidFill>
                <a:srgbClr val="000000"/>
              </a:solidFill>
            </a:rPr>
            <a:t>Data can be changed or added in cells shaded yellow.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wilson6\My%20Documents\2-Budgets\Horticulture\5-13-09%20Examp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Operations"/>
      <sheetName val="Materials"/>
      <sheetName val="Analysis"/>
      <sheetName val="Front Cover"/>
      <sheetName val="Crop 1"/>
      <sheetName val="Crop 2"/>
      <sheetName val="Crop 3"/>
      <sheetName val="Crop 4"/>
      <sheetName val="Crop 5"/>
      <sheetName val="Crop 6"/>
      <sheetName val="Crop 7"/>
      <sheetName val="Crop 8"/>
      <sheetName val="Crop 9"/>
      <sheetName val="Crop 10"/>
      <sheetName val="Back Cover"/>
      <sheetName val="Ent Totals"/>
      <sheetName val="Depreciation"/>
    </sheetNames>
    <sheetDataSet>
      <sheetData sheetId="0">
        <row r="20">
          <cell r="A20">
            <v>1</v>
          </cell>
          <cell r="B20" t="str">
            <v>Corn</v>
          </cell>
          <cell r="C20" t="str">
            <v>Conv. Organic</v>
          </cell>
          <cell r="D20">
            <v>31</v>
          </cell>
          <cell r="E20" t="str">
            <v>Acre</v>
          </cell>
          <cell r="F20">
            <v>100</v>
          </cell>
          <cell r="G20" t="str">
            <v>bu</v>
          </cell>
          <cell r="H20">
            <v>8</v>
          </cell>
        </row>
        <row r="21">
          <cell r="A21">
            <v>2</v>
          </cell>
          <cell r="B21" t="str">
            <v>Shallots</v>
          </cell>
          <cell r="C21" t="str">
            <v>Conv. Organic</v>
          </cell>
          <cell r="D21">
            <v>1</v>
          </cell>
          <cell r="E21" t="str">
            <v>Bed</v>
          </cell>
          <cell r="F21">
            <v>300</v>
          </cell>
          <cell r="G21" t="str">
            <v>lb</v>
          </cell>
          <cell r="H21">
            <v>4</v>
          </cell>
        </row>
        <row r="22">
          <cell r="A22">
            <v>3</v>
          </cell>
          <cell r="B22" t="str">
            <v>Garlic</v>
          </cell>
          <cell r="C22" t="str">
            <v>Conv. Organic</v>
          </cell>
          <cell r="D22">
            <v>2</v>
          </cell>
          <cell r="E22" t="str">
            <v>Bed</v>
          </cell>
          <cell r="F22">
            <v>400</v>
          </cell>
          <cell r="G22" t="str">
            <v>lb</v>
          </cell>
          <cell r="H22">
            <v>3</v>
          </cell>
        </row>
        <row r="23">
          <cell r="A23">
            <v>4</v>
          </cell>
          <cell r="B23" t="str">
            <v>Squash</v>
          </cell>
          <cell r="C23" t="str">
            <v>Conv. Organic</v>
          </cell>
          <cell r="D23">
            <v>0.5</v>
          </cell>
          <cell r="E23" t="str">
            <v>Acre</v>
          </cell>
          <cell r="F23">
            <v>15125</v>
          </cell>
          <cell r="G23" t="str">
            <v>lb</v>
          </cell>
          <cell r="H23">
            <v>1</v>
          </cell>
        </row>
        <row r="24">
          <cell r="A24">
            <v>5</v>
          </cell>
          <cell r="B24" t="str">
            <v>Turnips</v>
          </cell>
          <cell r="C24" t="str">
            <v>Conv. Organic</v>
          </cell>
          <cell r="D24">
            <v>2</v>
          </cell>
          <cell r="E24" t="str">
            <v>Bed</v>
          </cell>
          <cell r="F24">
            <v>350</v>
          </cell>
          <cell r="G24" t="str">
            <v>lb</v>
          </cell>
          <cell r="H24">
            <v>1.5</v>
          </cell>
        </row>
        <row r="25">
          <cell r="A25">
            <v>6</v>
          </cell>
          <cell r="B25" t="str">
            <v>Rutabagas</v>
          </cell>
          <cell r="C25" t="str">
            <v>Conv. Organic</v>
          </cell>
          <cell r="D25">
            <v>2</v>
          </cell>
          <cell r="E25" t="str">
            <v>Bed</v>
          </cell>
          <cell r="F25">
            <v>400</v>
          </cell>
          <cell r="G25" t="str">
            <v>lb</v>
          </cell>
          <cell r="H25">
            <v>1.5</v>
          </cell>
        </row>
        <row r="26">
          <cell r="A26">
            <v>7</v>
          </cell>
          <cell r="B26" t="str">
            <v>Prairie Hay</v>
          </cell>
          <cell r="C26" t="str">
            <v>Conv. Organic</v>
          </cell>
          <cell r="D26">
            <v>6.4</v>
          </cell>
          <cell r="E26" t="str">
            <v>Acre</v>
          </cell>
          <cell r="F26">
            <v>2.6</v>
          </cell>
          <cell r="G26" t="str">
            <v>ton</v>
          </cell>
          <cell r="H26">
            <v>46.58</v>
          </cell>
        </row>
        <row r="27">
          <cell r="A27">
            <v>8</v>
          </cell>
          <cell r="F27">
            <v>0</v>
          </cell>
          <cell r="H27">
            <v>0</v>
          </cell>
        </row>
        <row r="28">
          <cell r="A28">
            <v>9</v>
          </cell>
          <cell r="F28">
            <v>0</v>
          </cell>
          <cell r="H28">
            <v>0</v>
          </cell>
        </row>
        <row r="29">
          <cell r="A29">
            <v>10</v>
          </cell>
          <cell r="F29">
            <v>0</v>
          </cell>
          <cell r="H29">
            <v>0</v>
          </cell>
        </row>
        <row r="36">
          <cell r="A36">
            <v>1</v>
          </cell>
          <cell r="B36" t="str">
            <v>Corn</v>
          </cell>
          <cell r="C36">
            <v>3000</v>
          </cell>
          <cell r="D36">
            <v>20</v>
          </cell>
          <cell r="E36">
            <v>10</v>
          </cell>
          <cell r="F36" t="str">
            <v>Acre</v>
          </cell>
          <cell r="G36">
            <v>50</v>
          </cell>
          <cell r="H36" t="str">
            <v>Acre</v>
          </cell>
          <cell r="J36">
            <v>1</v>
          </cell>
          <cell r="K36" t="str">
            <v>Corn</v>
          </cell>
          <cell r="L36">
            <v>0</v>
          </cell>
          <cell r="M36">
            <v>0</v>
          </cell>
          <cell r="N36">
            <v>0</v>
          </cell>
          <cell r="O36">
            <v>0</v>
          </cell>
          <cell r="P36">
            <v>0</v>
          </cell>
          <cell r="Q36">
            <v>0</v>
          </cell>
          <cell r="R36">
            <v>0</v>
          </cell>
          <cell r="S36">
            <v>0</v>
          </cell>
          <cell r="T36">
            <v>0</v>
          </cell>
          <cell r="U36">
            <v>0</v>
          </cell>
          <cell r="V36">
            <v>1</v>
          </cell>
          <cell r="W36">
            <v>0</v>
          </cell>
          <cell r="X36">
            <v>0</v>
          </cell>
          <cell r="Y36">
            <v>0</v>
          </cell>
          <cell r="Z36">
            <v>0</v>
          </cell>
          <cell r="AA36">
            <v>0</v>
          </cell>
          <cell r="AB36">
            <v>0</v>
          </cell>
          <cell r="AC36">
            <v>0</v>
          </cell>
          <cell r="AD36">
            <v>0</v>
          </cell>
          <cell r="AE36">
            <v>0</v>
          </cell>
          <cell r="AF36">
            <v>0</v>
          </cell>
          <cell r="AG36">
            <v>0</v>
          </cell>
        </row>
        <row r="37">
          <cell r="A37">
            <v>2</v>
          </cell>
          <cell r="B37" t="str">
            <v>Shallots</v>
          </cell>
          <cell r="C37">
            <v>3000</v>
          </cell>
          <cell r="D37">
            <v>20</v>
          </cell>
          <cell r="E37">
            <v>5</v>
          </cell>
          <cell r="F37" t="str">
            <v>Bed</v>
          </cell>
          <cell r="G37">
            <v>100</v>
          </cell>
          <cell r="H37" t="str">
            <v>Bed</v>
          </cell>
          <cell r="J37">
            <v>2</v>
          </cell>
          <cell r="K37" t="str">
            <v>Shallots</v>
          </cell>
          <cell r="L37">
            <v>0.08946877912395154</v>
          </cell>
          <cell r="M37">
            <v>3.131407269338304</v>
          </cell>
          <cell r="N37">
            <v>0.08946877912395154</v>
          </cell>
          <cell r="O37">
            <v>147.62348555452004</v>
          </cell>
          <cell r="P37">
            <v>0.08946877912395154</v>
          </cell>
          <cell r="Q37">
            <v>76.04846225535881</v>
          </cell>
          <cell r="R37">
            <v>0.08946877912395154</v>
          </cell>
          <cell r="S37">
            <v>9.84156570363467</v>
          </cell>
          <cell r="T37">
            <v>0.08946877912395154</v>
          </cell>
          <cell r="U37">
            <v>14.762348555452004</v>
          </cell>
          <cell r="V37">
            <v>0</v>
          </cell>
          <cell r="W37">
            <v>0</v>
          </cell>
          <cell r="X37">
            <v>0</v>
          </cell>
          <cell r="Y37">
            <v>0</v>
          </cell>
          <cell r="Z37">
            <v>0</v>
          </cell>
          <cell r="AA37">
            <v>0</v>
          </cell>
          <cell r="AB37">
            <v>0</v>
          </cell>
          <cell r="AC37">
            <v>0</v>
          </cell>
          <cell r="AD37">
            <v>0</v>
          </cell>
          <cell r="AE37">
            <v>0</v>
          </cell>
          <cell r="AF37">
            <v>251.40726933830385</v>
          </cell>
          <cell r="AG37">
            <v>0.8380242311276795</v>
          </cell>
        </row>
        <row r="38">
          <cell r="A38">
            <v>3</v>
          </cell>
          <cell r="B38" t="str">
            <v>Garlic</v>
          </cell>
          <cell r="C38">
            <v>3000</v>
          </cell>
          <cell r="D38">
            <v>20</v>
          </cell>
          <cell r="E38">
            <v>5</v>
          </cell>
          <cell r="F38" t="str">
            <v>Bed</v>
          </cell>
          <cell r="G38">
            <v>100</v>
          </cell>
          <cell r="H38" t="str">
            <v>Bed</v>
          </cell>
          <cell r="J38">
            <v>3</v>
          </cell>
          <cell r="K38" t="str">
            <v>Garlic</v>
          </cell>
          <cell r="L38">
            <v>0.17893755824790308</v>
          </cell>
          <cell r="M38">
            <v>6.262814538676608</v>
          </cell>
          <cell r="N38">
            <v>0.17893755824790308</v>
          </cell>
          <cell r="O38">
            <v>295.2469711090401</v>
          </cell>
          <cell r="P38">
            <v>0.17893755824790308</v>
          </cell>
          <cell r="Q38">
            <v>152.09692451071763</v>
          </cell>
          <cell r="R38">
            <v>0.17893755824790308</v>
          </cell>
          <cell r="S38">
            <v>19.68313140726934</v>
          </cell>
          <cell r="T38">
            <v>0.17893755824790308</v>
          </cell>
          <cell r="U38">
            <v>29.524697110904008</v>
          </cell>
          <cell r="V38">
            <v>0</v>
          </cell>
          <cell r="W38">
            <v>0</v>
          </cell>
          <cell r="X38">
            <v>0</v>
          </cell>
          <cell r="Y38">
            <v>0</v>
          </cell>
          <cell r="Z38">
            <v>0</v>
          </cell>
          <cell r="AA38">
            <v>0</v>
          </cell>
          <cell r="AB38">
            <v>0</v>
          </cell>
          <cell r="AC38">
            <v>0</v>
          </cell>
          <cell r="AD38">
            <v>0</v>
          </cell>
          <cell r="AE38">
            <v>0</v>
          </cell>
          <cell r="AF38">
            <v>502.8145386766077</v>
          </cell>
          <cell r="AG38">
            <v>0.6285181733457597</v>
          </cell>
        </row>
        <row r="39">
          <cell r="A39">
            <v>4</v>
          </cell>
          <cell r="B39" t="str">
            <v>Squash</v>
          </cell>
          <cell r="C39">
            <v>3000</v>
          </cell>
          <cell r="D39">
            <v>20</v>
          </cell>
          <cell r="E39">
            <v>10</v>
          </cell>
          <cell r="F39" t="str">
            <v>Acre</v>
          </cell>
          <cell r="G39">
            <v>25</v>
          </cell>
          <cell r="H39" t="str">
            <v>Acre</v>
          </cell>
          <cell r="J39">
            <v>4</v>
          </cell>
          <cell r="K39" t="str">
            <v>Squash</v>
          </cell>
          <cell r="L39">
            <v>0.5638397017707363</v>
          </cell>
          <cell r="M39">
            <v>19.73438956197577</v>
          </cell>
          <cell r="N39">
            <v>0.5638397017707363</v>
          </cell>
          <cell r="O39">
            <v>930.3355079217149</v>
          </cell>
          <cell r="P39">
            <v>0.5638397017707363</v>
          </cell>
          <cell r="Q39">
            <v>479.2637465051258</v>
          </cell>
          <cell r="R39">
            <v>0.5638397017707363</v>
          </cell>
          <cell r="S39">
            <v>62.02236719478099</v>
          </cell>
          <cell r="T39">
            <v>0.5638397017707363</v>
          </cell>
          <cell r="U39">
            <v>93.03355079217148</v>
          </cell>
          <cell r="V39">
            <v>0</v>
          </cell>
          <cell r="W39">
            <v>0</v>
          </cell>
          <cell r="X39">
            <v>0</v>
          </cell>
          <cell r="Y39">
            <v>0</v>
          </cell>
          <cell r="Z39">
            <v>0</v>
          </cell>
          <cell r="AA39">
            <v>0</v>
          </cell>
          <cell r="AB39">
            <v>0</v>
          </cell>
          <cell r="AC39">
            <v>0</v>
          </cell>
          <cell r="AD39">
            <v>0</v>
          </cell>
          <cell r="AE39">
            <v>0</v>
          </cell>
          <cell r="AF39">
            <v>1584.389561975769</v>
          </cell>
          <cell r="AG39">
            <v>0.20950605778191989</v>
          </cell>
        </row>
        <row r="40">
          <cell r="A40">
            <v>5</v>
          </cell>
          <cell r="B40" t="str">
            <v>Turnips</v>
          </cell>
          <cell r="C40">
            <v>3000</v>
          </cell>
          <cell r="D40">
            <v>20</v>
          </cell>
          <cell r="E40">
            <v>5</v>
          </cell>
          <cell r="F40" t="str">
            <v>Bed</v>
          </cell>
          <cell r="G40">
            <v>15</v>
          </cell>
          <cell r="H40" t="str">
            <v>Bed</v>
          </cell>
          <cell r="J40">
            <v>5</v>
          </cell>
          <cell r="K40" t="str">
            <v>Turnips</v>
          </cell>
          <cell r="L40">
            <v>0.0782851817334576</v>
          </cell>
          <cell r="M40">
            <v>2.739981360671016</v>
          </cell>
          <cell r="N40">
            <v>0.0782851817334576</v>
          </cell>
          <cell r="O40">
            <v>129.17054986020503</v>
          </cell>
          <cell r="P40">
            <v>0.0782851817334576</v>
          </cell>
          <cell r="Q40">
            <v>66.54240447343895</v>
          </cell>
          <cell r="R40">
            <v>0.0782851817334576</v>
          </cell>
          <cell r="S40">
            <v>8.611369990680336</v>
          </cell>
          <cell r="T40">
            <v>0.0782851817334576</v>
          </cell>
          <cell r="U40">
            <v>12.917054986020503</v>
          </cell>
          <cell r="V40">
            <v>0</v>
          </cell>
          <cell r="W40">
            <v>0</v>
          </cell>
          <cell r="X40">
            <v>0</v>
          </cell>
          <cell r="Y40">
            <v>0</v>
          </cell>
          <cell r="Z40">
            <v>0</v>
          </cell>
          <cell r="AA40">
            <v>0</v>
          </cell>
          <cell r="AB40">
            <v>0</v>
          </cell>
          <cell r="AC40">
            <v>0</v>
          </cell>
          <cell r="AD40">
            <v>0</v>
          </cell>
          <cell r="AE40">
            <v>0</v>
          </cell>
          <cell r="AF40">
            <v>219.98136067101584</v>
          </cell>
          <cell r="AG40">
            <v>0.3142590866728798</v>
          </cell>
        </row>
        <row r="41">
          <cell r="A41">
            <v>6</v>
          </cell>
          <cell r="B41" t="str">
            <v>Rutabagas</v>
          </cell>
          <cell r="C41">
            <v>3000</v>
          </cell>
          <cell r="D41">
            <v>20</v>
          </cell>
          <cell r="E41">
            <v>5</v>
          </cell>
          <cell r="F41" t="str">
            <v>Bed</v>
          </cell>
          <cell r="H41" t="str">
            <v>Acre</v>
          </cell>
          <cell r="J41">
            <v>6</v>
          </cell>
          <cell r="K41" t="str">
            <v>Rutabagas</v>
          </cell>
          <cell r="L41">
            <v>0.08946877912395154</v>
          </cell>
          <cell r="M41">
            <v>3.131407269338304</v>
          </cell>
          <cell r="N41">
            <v>0.08946877912395154</v>
          </cell>
          <cell r="O41">
            <v>147.62348555452004</v>
          </cell>
          <cell r="P41">
            <v>0.08946877912395154</v>
          </cell>
          <cell r="Q41">
            <v>76.04846225535881</v>
          </cell>
          <cell r="R41">
            <v>0.08946877912395154</v>
          </cell>
          <cell r="S41">
            <v>9.84156570363467</v>
          </cell>
          <cell r="T41">
            <v>0.08946877912395154</v>
          </cell>
          <cell r="U41">
            <v>14.762348555452004</v>
          </cell>
          <cell r="V41">
            <v>0</v>
          </cell>
          <cell r="W41">
            <v>0</v>
          </cell>
          <cell r="X41">
            <v>0</v>
          </cell>
          <cell r="Y41">
            <v>0</v>
          </cell>
          <cell r="Z41">
            <v>0</v>
          </cell>
          <cell r="AA41">
            <v>0</v>
          </cell>
          <cell r="AB41">
            <v>0</v>
          </cell>
          <cell r="AC41">
            <v>0</v>
          </cell>
          <cell r="AD41">
            <v>0</v>
          </cell>
          <cell r="AE41">
            <v>0</v>
          </cell>
          <cell r="AF41">
            <v>251.40726933830385</v>
          </cell>
          <cell r="AG41">
            <v>0.31425908667287983</v>
          </cell>
        </row>
        <row r="42">
          <cell r="A42">
            <v>7</v>
          </cell>
          <cell r="B42" t="str">
            <v>Prairie Hay</v>
          </cell>
          <cell r="C42">
            <v>2500</v>
          </cell>
          <cell r="D42">
            <v>20</v>
          </cell>
          <cell r="E42">
            <v>10</v>
          </cell>
          <cell r="F42" t="str">
            <v>Acre</v>
          </cell>
          <cell r="H42" t="str">
            <v>Acre</v>
          </cell>
          <cell r="J42">
            <v>7</v>
          </cell>
          <cell r="K42" t="str">
            <v>Prairie Hay</v>
          </cell>
          <cell r="L42">
            <v>0</v>
          </cell>
          <cell r="M42">
            <v>0</v>
          </cell>
          <cell r="N42">
            <v>0</v>
          </cell>
          <cell r="O42">
            <v>0</v>
          </cell>
          <cell r="P42">
            <v>0</v>
          </cell>
          <cell r="Q42">
            <v>0</v>
          </cell>
          <cell r="R42">
            <v>0</v>
          </cell>
          <cell r="S42">
            <v>0</v>
          </cell>
          <cell r="T42">
            <v>0</v>
          </cell>
          <cell r="U42">
            <v>0</v>
          </cell>
          <cell r="V42">
            <v>0</v>
          </cell>
          <cell r="W42">
            <v>0</v>
          </cell>
          <cell r="X42">
            <v>1</v>
          </cell>
          <cell r="Y42">
            <v>0</v>
          </cell>
          <cell r="Z42">
            <v>0</v>
          </cell>
          <cell r="AA42">
            <v>0</v>
          </cell>
          <cell r="AB42">
            <v>0</v>
          </cell>
          <cell r="AC42">
            <v>0</v>
          </cell>
          <cell r="AD42">
            <v>0</v>
          </cell>
          <cell r="AE42">
            <v>0</v>
          </cell>
          <cell r="AF42">
            <v>0</v>
          </cell>
          <cell r="AG42">
            <v>0</v>
          </cell>
        </row>
        <row r="43">
          <cell r="A43">
            <v>8</v>
          </cell>
          <cell r="B43" t="str">
            <v/>
          </cell>
          <cell r="J43">
            <v>8</v>
          </cell>
          <cell r="K43" t="str">
            <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row>
        <row r="44">
          <cell r="A44">
            <v>9</v>
          </cell>
          <cell r="B44" t="str">
            <v/>
          </cell>
          <cell r="J44">
            <v>9</v>
          </cell>
          <cell r="K44" t="str">
            <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row>
        <row r="45">
          <cell r="A45">
            <v>10</v>
          </cell>
          <cell r="B45" t="str">
            <v/>
          </cell>
          <cell r="J45">
            <v>10</v>
          </cell>
          <cell r="K45" t="str">
            <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row>
        <row r="85">
          <cell r="E85" t="str">
            <v>Acre</v>
          </cell>
          <cell r="F85">
            <v>1</v>
          </cell>
        </row>
        <row r="86">
          <cell r="E86" t="str">
            <v>Sq.Ft.</v>
          </cell>
          <cell r="F86">
            <v>43560</v>
          </cell>
        </row>
        <row r="87">
          <cell r="E87" t="str">
            <v>Hectar</v>
          </cell>
          <cell r="F87">
            <v>0.404686</v>
          </cell>
        </row>
        <row r="88">
          <cell r="E88" t="str">
            <v>Sq.Yd.</v>
          </cell>
          <cell r="F88">
            <v>4840</v>
          </cell>
        </row>
        <row r="89">
          <cell r="E89" t="str">
            <v>Bed</v>
          </cell>
          <cell r="F89">
            <v>72.6</v>
          </cell>
        </row>
      </sheetData>
      <sheetData sheetId="1">
        <row r="3">
          <cell r="B3" t="str">
            <v>Name</v>
          </cell>
        </row>
        <row r="4">
          <cell r="A4" t="str">
            <v>Index</v>
          </cell>
        </row>
        <row r="5">
          <cell r="A5">
            <v>1</v>
          </cell>
          <cell r="B5" t="str">
            <v>Soaker Hose</v>
          </cell>
          <cell r="C5" t="str">
            <v>Bed</v>
          </cell>
          <cell r="D5">
            <v>7</v>
          </cell>
          <cell r="E5">
            <v>28</v>
          </cell>
          <cell r="F5">
            <v>210</v>
          </cell>
          <cell r="G5">
            <v>0</v>
          </cell>
          <cell r="H5">
            <v>2</v>
          </cell>
          <cell r="K5">
            <v>1</v>
          </cell>
          <cell r="L5">
            <v>100</v>
          </cell>
          <cell r="M5">
            <v>0.01</v>
          </cell>
          <cell r="N5">
            <v>4</v>
          </cell>
          <cell r="O5">
            <v>35</v>
          </cell>
          <cell r="P5">
            <v>140</v>
          </cell>
          <cell r="Q5">
            <v>0</v>
          </cell>
          <cell r="R5">
            <v>0</v>
          </cell>
          <cell r="S5">
            <v>0.01</v>
          </cell>
          <cell r="T5">
            <v>0.0025</v>
          </cell>
          <cell r="U5">
            <v>105</v>
          </cell>
          <cell r="V5">
            <v>3</v>
          </cell>
          <cell r="W5">
            <v>4.2</v>
          </cell>
          <cell r="X5">
            <v>0.12000000000000001</v>
          </cell>
          <cell r="Y5">
            <v>3.12</v>
          </cell>
        </row>
        <row r="6">
          <cell r="A6">
            <v>2</v>
          </cell>
          <cell r="B6" t="str">
            <v>Bed Preparation</v>
          </cell>
          <cell r="C6" t="str">
            <v>Bed</v>
          </cell>
          <cell r="D6">
            <v>4</v>
          </cell>
          <cell r="E6">
            <v>1</v>
          </cell>
          <cell r="M6">
            <v>1</v>
          </cell>
          <cell r="N6">
            <v>0.25</v>
          </cell>
          <cell r="O6">
            <v>7.5</v>
          </cell>
          <cell r="P6">
            <v>1.875</v>
          </cell>
          <cell r="Q6">
            <v>0</v>
          </cell>
          <cell r="R6">
            <v>0</v>
          </cell>
          <cell r="S6">
            <v>0</v>
          </cell>
          <cell r="T6">
            <v>0</v>
          </cell>
          <cell r="U6">
            <v>0</v>
          </cell>
          <cell r="V6">
            <v>0</v>
          </cell>
          <cell r="W6">
            <v>0</v>
          </cell>
          <cell r="X6">
            <v>0</v>
          </cell>
          <cell r="Y6">
            <v>0</v>
          </cell>
        </row>
        <row r="7">
          <cell r="A7">
            <v>3</v>
          </cell>
          <cell r="B7" t="str">
            <v>Planting Hand</v>
          </cell>
          <cell r="C7" t="str">
            <v>Bed</v>
          </cell>
          <cell r="D7">
            <v>4</v>
          </cell>
          <cell r="E7">
            <v>1</v>
          </cell>
          <cell r="M7">
            <v>1</v>
          </cell>
          <cell r="N7">
            <v>0.25</v>
          </cell>
          <cell r="O7">
            <v>7.5</v>
          </cell>
          <cell r="P7">
            <v>1.875</v>
          </cell>
          <cell r="Q7">
            <v>0</v>
          </cell>
          <cell r="R7">
            <v>0</v>
          </cell>
          <cell r="S7">
            <v>0</v>
          </cell>
          <cell r="T7">
            <v>0</v>
          </cell>
          <cell r="U7">
            <v>0</v>
          </cell>
          <cell r="V7">
            <v>0</v>
          </cell>
          <cell r="W7">
            <v>0</v>
          </cell>
          <cell r="X7">
            <v>0</v>
          </cell>
          <cell r="Y7">
            <v>0</v>
          </cell>
        </row>
        <row r="8">
          <cell r="A8">
            <v>4</v>
          </cell>
          <cell r="B8" t="str">
            <v>Weeding</v>
          </cell>
          <cell r="C8" t="str">
            <v>Bed</v>
          </cell>
          <cell r="D8">
            <v>2</v>
          </cell>
          <cell r="E8">
            <v>1</v>
          </cell>
          <cell r="M8">
            <v>1</v>
          </cell>
          <cell r="N8">
            <v>0.5</v>
          </cell>
          <cell r="O8">
            <v>20.5</v>
          </cell>
          <cell r="P8">
            <v>10.25</v>
          </cell>
          <cell r="Q8">
            <v>0</v>
          </cell>
          <cell r="R8">
            <v>0</v>
          </cell>
          <cell r="S8">
            <v>0</v>
          </cell>
          <cell r="T8">
            <v>0</v>
          </cell>
          <cell r="U8">
            <v>0</v>
          </cell>
          <cell r="V8">
            <v>0</v>
          </cell>
          <cell r="W8">
            <v>0</v>
          </cell>
          <cell r="X8">
            <v>0</v>
          </cell>
          <cell r="Y8">
            <v>0</v>
          </cell>
        </row>
        <row r="9">
          <cell r="A9">
            <v>5</v>
          </cell>
          <cell r="B9" t="str">
            <v>Harvest Turnips and Retabagas</v>
          </cell>
          <cell r="C9" t="str">
            <v>Bed</v>
          </cell>
          <cell r="D9">
            <v>1</v>
          </cell>
          <cell r="E9">
            <v>1</v>
          </cell>
          <cell r="M9">
            <v>1</v>
          </cell>
          <cell r="N9">
            <v>1</v>
          </cell>
          <cell r="O9">
            <v>4</v>
          </cell>
          <cell r="P9">
            <v>4</v>
          </cell>
          <cell r="Q9">
            <v>0</v>
          </cell>
          <cell r="R9">
            <v>0</v>
          </cell>
          <cell r="S9">
            <v>0</v>
          </cell>
          <cell r="T9">
            <v>0</v>
          </cell>
          <cell r="U9">
            <v>0</v>
          </cell>
          <cell r="V9">
            <v>0</v>
          </cell>
          <cell r="W9">
            <v>0</v>
          </cell>
          <cell r="X9">
            <v>0</v>
          </cell>
          <cell r="Y9">
            <v>0</v>
          </cell>
        </row>
        <row r="10">
          <cell r="A10">
            <v>6</v>
          </cell>
          <cell r="B10" t="str">
            <v>Harvest Garlic Shallots</v>
          </cell>
          <cell r="C10" t="str">
            <v>Bed</v>
          </cell>
          <cell r="D10">
            <v>3</v>
          </cell>
          <cell r="E10">
            <v>4</v>
          </cell>
          <cell r="M10">
            <v>1</v>
          </cell>
          <cell r="N10">
            <v>1.3333333333333333</v>
          </cell>
          <cell r="O10">
            <v>3</v>
          </cell>
          <cell r="P10">
            <v>4</v>
          </cell>
          <cell r="Q10">
            <v>0</v>
          </cell>
          <cell r="R10">
            <v>0</v>
          </cell>
          <cell r="S10">
            <v>0</v>
          </cell>
          <cell r="T10">
            <v>0</v>
          </cell>
          <cell r="U10">
            <v>0</v>
          </cell>
          <cell r="V10">
            <v>0</v>
          </cell>
          <cell r="W10">
            <v>0</v>
          </cell>
          <cell r="X10">
            <v>0</v>
          </cell>
          <cell r="Y10">
            <v>0</v>
          </cell>
        </row>
        <row r="11">
          <cell r="A11">
            <v>7</v>
          </cell>
          <cell r="B11" t="str">
            <v>Harvest Squash</v>
          </cell>
          <cell r="C11" t="str">
            <v>Bed</v>
          </cell>
          <cell r="D11">
            <v>1</v>
          </cell>
          <cell r="E11">
            <v>1</v>
          </cell>
          <cell r="M11">
            <v>1</v>
          </cell>
          <cell r="N11">
            <v>1</v>
          </cell>
          <cell r="O11">
            <v>0.5</v>
          </cell>
          <cell r="P11">
            <v>0.5</v>
          </cell>
          <cell r="Q11">
            <v>0</v>
          </cell>
          <cell r="R11">
            <v>0</v>
          </cell>
          <cell r="S11">
            <v>0</v>
          </cell>
          <cell r="T11">
            <v>0</v>
          </cell>
          <cell r="U11">
            <v>0</v>
          </cell>
          <cell r="V11">
            <v>0</v>
          </cell>
          <cell r="W11">
            <v>0</v>
          </cell>
          <cell r="X11">
            <v>0</v>
          </cell>
          <cell r="Y11">
            <v>0</v>
          </cell>
        </row>
        <row r="12">
          <cell r="A12">
            <v>8</v>
          </cell>
          <cell r="M12">
            <v>1</v>
          </cell>
          <cell r="N12">
            <v>0</v>
          </cell>
          <cell r="O12">
            <v>0</v>
          </cell>
          <cell r="P12">
            <v>0</v>
          </cell>
          <cell r="Q12">
            <v>0</v>
          </cell>
          <cell r="R12">
            <v>0</v>
          </cell>
          <cell r="S12">
            <v>0</v>
          </cell>
          <cell r="T12">
            <v>0</v>
          </cell>
          <cell r="U12">
            <v>0</v>
          </cell>
          <cell r="V12">
            <v>0</v>
          </cell>
          <cell r="W12">
            <v>0</v>
          </cell>
          <cell r="X12">
            <v>0</v>
          </cell>
          <cell r="Y12">
            <v>0</v>
          </cell>
        </row>
        <row r="13">
          <cell r="A13">
            <v>9</v>
          </cell>
          <cell r="M13">
            <v>1</v>
          </cell>
          <cell r="N13">
            <v>0</v>
          </cell>
          <cell r="O13">
            <v>0</v>
          </cell>
          <cell r="P13">
            <v>0</v>
          </cell>
          <cell r="Q13">
            <v>0</v>
          </cell>
          <cell r="R13">
            <v>0</v>
          </cell>
          <cell r="S13">
            <v>0</v>
          </cell>
          <cell r="T13">
            <v>0</v>
          </cell>
          <cell r="U13">
            <v>0</v>
          </cell>
          <cell r="V13">
            <v>0</v>
          </cell>
          <cell r="W13">
            <v>0</v>
          </cell>
          <cell r="X13">
            <v>0</v>
          </cell>
          <cell r="Y13">
            <v>0</v>
          </cell>
        </row>
        <row r="14">
          <cell r="A14">
            <v>10</v>
          </cell>
          <cell r="M14">
            <v>1</v>
          </cell>
          <cell r="N14">
            <v>0</v>
          </cell>
          <cell r="O14">
            <v>0</v>
          </cell>
          <cell r="P14">
            <v>0</v>
          </cell>
          <cell r="Q14">
            <v>0</v>
          </cell>
          <cell r="R14">
            <v>0</v>
          </cell>
          <cell r="S14">
            <v>0</v>
          </cell>
          <cell r="T14">
            <v>0</v>
          </cell>
          <cell r="U14">
            <v>0</v>
          </cell>
          <cell r="V14">
            <v>0</v>
          </cell>
          <cell r="W14">
            <v>0</v>
          </cell>
          <cell r="X14">
            <v>0</v>
          </cell>
          <cell r="Y14">
            <v>0</v>
          </cell>
        </row>
        <row r="15">
          <cell r="A15">
            <v>11</v>
          </cell>
          <cell r="M15">
            <v>1</v>
          </cell>
          <cell r="N15">
            <v>0</v>
          </cell>
          <cell r="O15">
            <v>0</v>
          </cell>
          <cell r="P15">
            <v>0</v>
          </cell>
          <cell r="Q15">
            <v>0</v>
          </cell>
          <cell r="R15">
            <v>0</v>
          </cell>
          <cell r="S15">
            <v>0</v>
          </cell>
          <cell r="T15">
            <v>0</v>
          </cell>
          <cell r="U15">
            <v>0</v>
          </cell>
          <cell r="V15">
            <v>0</v>
          </cell>
          <cell r="W15">
            <v>0</v>
          </cell>
          <cell r="X15">
            <v>0</v>
          </cell>
          <cell r="Y15">
            <v>0</v>
          </cell>
        </row>
        <row r="16">
          <cell r="A16">
            <v>12</v>
          </cell>
          <cell r="M16">
            <v>1</v>
          </cell>
          <cell r="N16">
            <v>0</v>
          </cell>
          <cell r="O16">
            <v>0</v>
          </cell>
          <cell r="P16">
            <v>0</v>
          </cell>
          <cell r="Q16">
            <v>0</v>
          </cell>
          <cell r="R16">
            <v>0</v>
          </cell>
          <cell r="S16">
            <v>0</v>
          </cell>
          <cell r="T16">
            <v>0</v>
          </cell>
          <cell r="U16">
            <v>0</v>
          </cell>
          <cell r="V16">
            <v>0</v>
          </cell>
          <cell r="W16">
            <v>0</v>
          </cell>
          <cell r="X16">
            <v>0</v>
          </cell>
          <cell r="Y16">
            <v>0</v>
          </cell>
        </row>
        <row r="17">
          <cell r="A17">
            <v>13</v>
          </cell>
          <cell r="M17">
            <v>1</v>
          </cell>
          <cell r="N17">
            <v>0</v>
          </cell>
          <cell r="O17">
            <v>0</v>
          </cell>
          <cell r="P17">
            <v>0</v>
          </cell>
          <cell r="Q17">
            <v>0</v>
          </cell>
          <cell r="R17">
            <v>0</v>
          </cell>
          <cell r="S17">
            <v>0</v>
          </cell>
          <cell r="T17">
            <v>0</v>
          </cell>
          <cell r="U17">
            <v>0</v>
          </cell>
          <cell r="V17">
            <v>0</v>
          </cell>
          <cell r="W17">
            <v>0</v>
          </cell>
          <cell r="X17">
            <v>0</v>
          </cell>
          <cell r="Y17">
            <v>0</v>
          </cell>
        </row>
        <row r="18">
          <cell r="A18">
            <v>14</v>
          </cell>
          <cell r="M18">
            <v>1</v>
          </cell>
          <cell r="N18">
            <v>0</v>
          </cell>
          <cell r="O18">
            <v>0</v>
          </cell>
          <cell r="P18">
            <v>0</v>
          </cell>
          <cell r="Q18">
            <v>0</v>
          </cell>
          <cell r="R18">
            <v>0</v>
          </cell>
          <cell r="S18">
            <v>0</v>
          </cell>
          <cell r="T18">
            <v>0</v>
          </cell>
          <cell r="U18">
            <v>0</v>
          </cell>
          <cell r="V18">
            <v>0</v>
          </cell>
          <cell r="W18">
            <v>0</v>
          </cell>
          <cell r="X18">
            <v>0</v>
          </cell>
          <cell r="Y18">
            <v>0</v>
          </cell>
        </row>
        <row r="19">
          <cell r="A19">
            <v>15</v>
          </cell>
          <cell r="M19">
            <v>1</v>
          </cell>
          <cell r="N19">
            <v>0</v>
          </cell>
          <cell r="O19">
            <v>0</v>
          </cell>
          <cell r="P19">
            <v>0</v>
          </cell>
          <cell r="Q19">
            <v>0</v>
          </cell>
          <cell r="R19">
            <v>0</v>
          </cell>
          <cell r="S19">
            <v>0</v>
          </cell>
          <cell r="T19">
            <v>0</v>
          </cell>
          <cell r="U19">
            <v>0</v>
          </cell>
          <cell r="V19">
            <v>0</v>
          </cell>
          <cell r="W19">
            <v>0</v>
          </cell>
          <cell r="X19">
            <v>0</v>
          </cell>
          <cell r="Y19">
            <v>0</v>
          </cell>
        </row>
        <row r="20">
          <cell r="A20">
            <v>16</v>
          </cell>
          <cell r="M20">
            <v>1</v>
          </cell>
          <cell r="N20">
            <v>0</v>
          </cell>
          <cell r="O20">
            <v>0</v>
          </cell>
          <cell r="P20">
            <v>0</v>
          </cell>
          <cell r="Q20">
            <v>0</v>
          </cell>
          <cell r="R20">
            <v>0</v>
          </cell>
          <cell r="S20">
            <v>0</v>
          </cell>
          <cell r="T20">
            <v>0</v>
          </cell>
          <cell r="U20">
            <v>0</v>
          </cell>
          <cell r="V20">
            <v>0</v>
          </cell>
          <cell r="W20">
            <v>0</v>
          </cell>
          <cell r="X20">
            <v>0</v>
          </cell>
          <cell r="Y20">
            <v>0</v>
          </cell>
        </row>
        <row r="21">
          <cell r="A21">
            <v>17</v>
          </cell>
          <cell r="M21">
            <v>1</v>
          </cell>
          <cell r="N21">
            <v>0</v>
          </cell>
          <cell r="O21">
            <v>0</v>
          </cell>
          <cell r="P21">
            <v>0</v>
          </cell>
          <cell r="Q21">
            <v>0</v>
          </cell>
          <cell r="R21">
            <v>0</v>
          </cell>
          <cell r="S21">
            <v>0</v>
          </cell>
          <cell r="T21">
            <v>0</v>
          </cell>
          <cell r="U21">
            <v>0</v>
          </cell>
          <cell r="V21">
            <v>0</v>
          </cell>
          <cell r="W21">
            <v>0</v>
          </cell>
          <cell r="X21">
            <v>0</v>
          </cell>
          <cell r="Y21">
            <v>0</v>
          </cell>
        </row>
        <row r="22">
          <cell r="A22">
            <v>18</v>
          </cell>
          <cell r="M22">
            <v>1</v>
          </cell>
          <cell r="N22">
            <v>0</v>
          </cell>
          <cell r="O22">
            <v>0</v>
          </cell>
          <cell r="P22">
            <v>0</v>
          </cell>
          <cell r="Q22">
            <v>0</v>
          </cell>
          <cell r="R22">
            <v>0</v>
          </cell>
          <cell r="S22">
            <v>0</v>
          </cell>
          <cell r="T22">
            <v>0</v>
          </cell>
          <cell r="U22">
            <v>0</v>
          </cell>
          <cell r="V22">
            <v>0</v>
          </cell>
          <cell r="W22">
            <v>0</v>
          </cell>
          <cell r="X22">
            <v>0</v>
          </cell>
          <cell r="Y22">
            <v>0</v>
          </cell>
        </row>
        <row r="23">
          <cell r="A23">
            <v>19</v>
          </cell>
          <cell r="M23">
            <v>1</v>
          </cell>
          <cell r="N23">
            <v>0</v>
          </cell>
          <cell r="O23">
            <v>0</v>
          </cell>
          <cell r="P23">
            <v>0</v>
          </cell>
          <cell r="Q23">
            <v>0</v>
          </cell>
          <cell r="R23">
            <v>0</v>
          </cell>
          <cell r="S23">
            <v>0</v>
          </cell>
          <cell r="T23">
            <v>0</v>
          </cell>
          <cell r="U23">
            <v>0</v>
          </cell>
          <cell r="V23">
            <v>0</v>
          </cell>
          <cell r="W23">
            <v>0</v>
          </cell>
          <cell r="X23">
            <v>0</v>
          </cell>
          <cell r="Y23">
            <v>0</v>
          </cell>
        </row>
        <row r="24">
          <cell r="A24">
            <v>20</v>
          </cell>
          <cell r="M24">
            <v>1</v>
          </cell>
          <cell r="N24">
            <v>0</v>
          </cell>
          <cell r="O24">
            <v>0</v>
          </cell>
          <cell r="P24">
            <v>0</v>
          </cell>
          <cell r="Q24">
            <v>0</v>
          </cell>
          <cell r="R24">
            <v>0</v>
          </cell>
          <cell r="S24">
            <v>0</v>
          </cell>
          <cell r="T24">
            <v>0</v>
          </cell>
          <cell r="U24">
            <v>0</v>
          </cell>
          <cell r="V24">
            <v>0</v>
          </cell>
          <cell r="W24">
            <v>0</v>
          </cell>
          <cell r="X24">
            <v>0</v>
          </cell>
          <cell r="Y24">
            <v>0</v>
          </cell>
        </row>
        <row r="25">
          <cell r="A25">
            <v>21</v>
          </cell>
          <cell r="M25">
            <v>1</v>
          </cell>
          <cell r="N25">
            <v>0</v>
          </cell>
          <cell r="O25">
            <v>0</v>
          </cell>
          <cell r="P25">
            <v>0</v>
          </cell>
          <cell r="Q25">
            <v>0</v>
          </cell>
          <cell r="R25">
            <v>0</v>
          </cell>
          <cell r="S25">
            <v>0</v>
          </cell>
          <cell r="T25">
            <v>0</v>
          </cell>
          <cell r="U25">
            <v>0</v>
          </cell>
          <cell r="V25">
            <v>0</v>
          </cell>
          <cell r="W25">
            <v>0</v>
          </cell>
          <cell r="X25">
            <v>0</v>
          </cell>
          <cell r="Y25">
            <v>0</v>
          </cell>
        </row>
        <row r="26">
          <cell r="A26">
            <v>22</v>
          </cell>
          <cell r="M26">
            <v>1</v>
          </cell>
          <cell r="N26">
            <v>0</v>
          </cell>
          <cell r="O26">
            <v>0</v>
          </cell>
          <cell r="P26">
            <v>0</v>
          </cell>
          <cell r="Q26">
            <v>0</v>
          </cell>
          <cell r="R26">
            <v>0</v>
          </cell>
          <cell r="S26">
            <v>0</v>
          </cell>
          <cell r="T26">
            <v>0</v>
          </cell>
          <cell r="U26">
            <v>0</v>
          </cell>
          <cell r="V26">
            <v>0</v>
          </cell>
          <cell r="W26">
            <v>0</v>
          </cell>
          <cell r="X26">
            <v>0</v>
          </cell>
          <cell r="Y26">
            <v>0</v>
          </cell>
        </row>
        <row r="27">
          <cell r="A27">
            <v>23</v>
          </cell>
          <cell r="M27">
            <v>1</v>
          </cell>
          <cell r="N27">
            <v>0</v>
          </cell>
          <cell r="O27">
            <v>0</v>
          </cell>
          <cell r="P27">
            <v>0</v>
          </cell>
          <cell r="Q27">
            <v>0</v>
          </cell>
          <cell r="R27">
            <v>0</v>
          </cell>
          <cell r="S27">
            <v>0</v>
          </cell>
          <cell r="T27">
            <v>0</v>
          </cell>
          <cell r="U27">
            <v>0</v>
          </cell>
          <cell r="V27">
            <v>0</v>
          </cell>
          <cell r="W27">
            <v>0</v>
          </cell>
          <cell r="X27">
            <v>0</v>
          </cell>
          <cell r="Y27">
            <v>0</v>
          </cell>
        </row>
        <row r="28">
          <cell r="A28">
            <v>24</v>
          </cell>
          <cell r="M28">
            <v>1</v>
          </cell>
          <cell r="N28">
            <v>0</v>
          </cell>
          <cell r="O28">
            <v>0</v>
          </cell>
          <cell r="P28">
            <v>0</v>
          </cell>
          <cell r="Q28">
            <v>0</v>
          </cell>
          <cell r="R28">
            <v>0</v>
          </cell>
          <cell r="S28">
            <v>0</v>
          </cell>
          <cell r="T28">
            <v>0</v>
          </cell>
          <cell r="U28">
            <v>0</v>
          </cell>
          <cell r="V28">
            <v>0</v>
          </cell>
          <cell r="W28">
            <v>0</v>
          </cell>
          <cell r="X28">
            <v>0</v>
          </cell>
          <cell r="Y28">
            <v>0</v>
          </cell>
        </row>
        <row r="29">
          <cell r="A29">
            <v>25</v>
          </cell>
          <cell r="M29">
            <v>1</v>
          </cell>
          <cell r="N29">
            <v>0</v>
          </cell>
          <cell r="O29">
            <v>0</v>
          </cell>
          <cell r="P29">
            <v>0</v>
          </cell>
          <cell r="Q29">
            <v>0</v>
          </cell>
          <cell r="R29">
            <v>0</v>
          </cell>
          <cell r="S29">
            <v>0</v>
          </cell>
          <cell r="T29">
            <v>0</v>
          </cell>
          <cell r="U29">
            <v>0</v>
          </cell>
          <cell r="V29">
            <v>0</v>
          </cell>
          <cell r="W29">
            <v>0</v>
          </cell>
          <cell r="X29">
            <v>0</v>
          </cell>
          <cell r="Y29">
            <v>0</v>
          </cell>
        </row>
        <row r="30">
          <cell r="A30">
            <v>26</v>
          </cell>
          <cell r="M30">
            <v>1</v>
          </cell>
          <cell r="N30">
            <v>0</v>
          </cell>
          <cell r="O30">
            <v>0</v>
          </cell>
          <cell r="P30">
            <v>0</v>
          </cell>
          <cell r="Q30">
            <v>0</v>
          </cell>
          <cell r="R30">
            <v>0</v>
          </cell>
          <cell r="S30">
            <v>0</v>
          </cell>
          <cell r="T30">
            <v>0</v>
          </cell>
          <cell r="U30">
            <v>0</v>
          </cell>
          <cell r="V30">
            <v>0</v>
          </cell>
          <cell r="W30">
            <v>0</v>
          </cell>
          <cell r="X30">
            <v>0</v>
          </cell>
          <cell r="Y30">
            <v>0</v>
          </cell>
        </row>
        <row r="31">
          <cell r="A31">
            <v>27</v>
          </cell>
          <cell r="M31">
            <v>1</v>
          </cell>
          <cell r="N31">
            <v>0</v>
          </cell>
          <cell r="O31">
            <v>0</v>
          </cell>
          <cell r="P31">
            <v>0</v>
          </cell>
          <cell r="Q31">
            <v>0</v>
          </cell>
          <cell r="R31">
            <v>0</v>
          </cell>
          <cell r="S31">
            <v>0</v>
          </cell>
          <cell r="T31">
            <v>0</v>
          </cell>
          <cell r="U31">
            <v>0</v>
          </cell>
          <cell r="V31">
            <v>0</v>
          </cell>
          <cell r="W31">
            <v>0</v>
          </cell>
          <cell r="X31">
            <v>0</v>
          </cell>
          <cell r="Y31">
            <v>0</v>
          </cell>
        </row>
        <row r="32">
          <cell r="A32">
            <v>28</v>
          </cell>
          <cell r="M32">
            <v>1</v>
          </cell>
          <cell r="N32">
            <v>0</v>
          </cell>
          <cell r="O32">
            <v>0</v>
          </cell>
          <cell r="P32">
            <v>0</v>
          </cell>
          <cell r="Q32">
            <v>0</v>
          </cell>
          <cell r="R32">
            <v>0</v>
          </cell>
          <cell r="S32">
            <v>0</v>
          </cell>
          <cell r="T32">
            <v>0</v>
          </cell>
          <cell r="U32">
            <v>0</v>
          </cell>
          <cell r="V32">
            <v>0</v>
          </cell>
          <cell r="W32">
            <v>0</v>
          </cell>
          <cell r="X32">
            <v>0</v>
          </cell>
          <cell r="Y32">
            <v>0</v>
          </cell>
        </row>
        <row r="33">
          <cell r="A33">
            <v>29</v>
          </cell>
          <cell r="M33">
            <v>1</v>
          </cell>
          <cell r="N33">
            <v>0</v>
          </cell>
          <cell r="O33">
            <v>0</v>
          </cell>
          <cell r="P33">
            <v>0</v>
          </cell>
          <cell r="Q33">
            <v>0</v>
          </cell>
          <cell r="R33">
            <v>0</v>
          </cell>
          <cell r="S33">
            <v>0</v>
          </cell>
          <cell r="T33">
            <v>0</v>
          </cell>
          <cell r="U33">
            <v>0</v>
          </cell>
          <cell r="V33">
            <v>0</v>
          </cell>
          <cell r="W33">
            <v>0</v>
          </cell>
          <cell r="X33">
            <v>0</v>
          </cell>
          <cell r="Y33">
            <v>0</v>
          </cell>
        </row>
        <row r="34">
          <cell r="A34">
            <v>30</v>
          </cell>
          <cell r="M34">
            <v>1</v>
          </cell>
          <cell r="N34">
            <v>0</v>
          </cell>
          <cell r="O34">
            <v>0</v>
          </cell>
          <cell r="P34">
            <v>0</v>
          </cell>
          <cell r="Q34">
            <v>0</v>
          </cell>
          <cell r="R34">
            <v>0</v>
          </cell>
          <cell r="S34">
            <v>0</v>
          </cell>
          <cell r="T34">
            <v>0</v>
          </cell>
          <cell r="U34">
            <v>0</v>
          </cell>
          <cell r="V34">
            <v>0</v>
          </cell>
          <cell r="W34">
            <v>0</v>
          </cell>
          <cell r="X34">
            <v>0</v>
          </cell>
          <cell r="Y34">
            <v>0</v>
          </cell>
        </row>
        <row r="35">
          <cell r="A35">
            <v>31</v>
          </cell>
          <cell r="M35">
            <v>1</v>
          </cell>
          <cell r="N35">
            <v>0</v>
          </cell>
          <cell r="O35">
            <v>0</v>
          </cell>
          <cell r="P35">
            <v>0</v>
          </cell>
          <cell r="Q35">
            <v>0</v>
          </cell>
          <cell r="R35">
            <v>0</v>
          </cell>
          <cell r="S35">
            <v>0</v>
          </cell>
          <cell r="T35">
            <v>0</v>
          </cell>
          <cell r="U35">
            <v>0</v>
          </cell>
          <cell r="V35">
            <v>0</v>
          </cell>
          <cell r="W35">
            <v>0</v>
          </cell>
          <cell r="X35">
            <v>0</v>
          </cell>
          <cell r="Y35">
            <v>0</v>
          </cell>
        </row>
        <row r="36">
          <cell r="A36">
            <v>32</v>
          </cell>
          <cell r="M36">
            <v>1</v>
          </cell>
          <cell r="N36">
            <v>0</v>
          </cell>
          <cell r="O36">
            <v>0</v>
          </cell>
          <cell r="P36">
            <v>0</v>
          </cell>
          <cell r="Q36">
            <v>0</v>
          </cell>
          <cell r="R36">
            <v>0</v>
          </cell>
          <cell r="S36">
            <v>0</v>
          </cell>
          <cell r="T36">
            <v>0</v>
          </cell>
          <cell r="U36">
            <v>0</v>
          </cell>
          <cell r="V36">
            <v>0</v>
          </cell>
          <cell r="W36">
            <v>0</v>
          </cell>
          <cell r="X36">
            <v>0</v>
          </cell>
          <cell r="Y36">
            <v>0</v>
          </cell>
        </row>
        <row r="37">
          <cell r="A37">
            <v>33</v>
          </cell>
          <cell r="M37">
            <v>1</v>
          </cell>
          <cell r="N37">
            <v>0</v>
          </cell>
          <cell r="O37">
            <v>0</v>
          </cell>
          <cell r="P37">
            <v>0</v>
          </cell>
          <cell r="Q37">
            <v>0</v>
          </cell>
          <cell r="R37">
            <v>0</v>
          </cell>
          <cell r="S37">
            <v>0</v>
          </cell>
          <cell r="T37">
            <v>0</v>
          </cell>
          <cell r="U37">
            <v>0</v>
          </cell>
          <cell r="V37">
            <v>0</v>
          </cell>
          <cell r="W37">
            <v>0</v>
          </cell>
          <cell r="X37">
            <v>0</v>
          </cell>
          <cell r="Y37">
            <v>0</v>
          </cell>
        </row>
        <row r="38">
          <cell r="A38">
            <v>34</v>
          </cell>
          <cell r="M38">
            <v>1</v>
          </cell>
          <cell r="N38">
            <v>0</v>
          </cell>
          <cell r="O38">
            <v>0</v>
          </cell>
          <cell r="P38">
            <v>0</v>
          </cell>
          <cell r="Q38">
            <v>0</v>
          </cell>
          <cell r="R38">
            <v>0</v>
          </cell>
          <cell r="S38">
            <v>0</v>
          </cell>
          <cell r="T38">
            <v>0</v>
          </cell>
          <cell r="U38">
            <v>0</v>
          </cell>
          <cell r="V38">
            <v>0</v>
          </cell>
          <cell r="W38">
            <v>0</v>
          </cell>
          <cell r="X38">
            <v>0</v>
          </cell>
          <cell r="Y38">
            <v>0</v>
          </cell>
        </row>
        <row r="39">
          <cell r="A39">
            <v>35</v>
          </cell>
          <cell r="M39">
            <v>1</v>
          </cell>
          <cell r="N39">
            <v>0</v>
          </cell>
          <cell r="O39">
            <v>0</v>
          </cell>
          <cell r="P39">
            <v>0</v>
          </cell>
          <cell r="Q39">
            <v>0</v>
          </cell>
          <cell r="R39">
            <v>0</v>
          </cell>
          <cell r="S39">
            <v>0</v>
          </cell>
          <cell r="T39">
            <v>0</v>
          </cell>
          <cell r="U39">
            <v>0</v>
          </cell>
          <cell r="V39">
            <v>0</v>
          </cell>
          <cell r="W39">
            <v>0</v>
          </cell>
          <cell r="X39">
            <v>0</v>
          </cell>
          <cell r="Y39">
            <v>0</v>
          </cell>
        </row>
        <row r="40">
          <cell r="A40">
            <v>36</v>
          </cell>
          <cell r="M40">
            <v>1</v>
          </cell>
          <cell r="N40">
            <v>0</v>
          </cell>
          <cell r="O40">
            <v>0</v>
          </cell>
          <cell r="P40">
            <v>0</v>
          </cell>
          <cell r="Q40">
            <v>0</v>
          </cell>
          <cell r="R40">
            <v>0</v>
          </cell>
          <cell r="S40">
            <v>0</v>
          </cell>
          <cell r="T40">
            <v>0</v>
          </cell>
          <cell r="U40">
            <v>0</v>
          </cell>
          <cell r="V40">
            <v>0</v>
          </cell>
          <cell r="W40">
            <v>0</v>
          </cell>
          <cell r="X40">
            <v>0</v>
          </cell>
          <cell r="Y40">
            <v>0</v>
          </cell>
        </row>
        <row r="41">
          <cell r="A41">
            <v>37</v>
          </cell>
          <cell r="M41">
            <v>1</v>
          </cell>
          <cell r="N41">
            <v>0</v>
          </cell>
          <cell r="O41">
            <v>0</v>
          </cell>
          <cell r="P41">
            <v>0</v>
          </cell>
          <cell r="Q41">
            <v>0</v>
          </cell>
          <cell r="R41">
            <v>0</v>
          </cell>
          <cell r="S41">
            <v>0</v>
          </cell>
          <cell r="T41">
            <v>0</v>
          </cell>
          <cell r="U41">
            <v>0</v>
          </cell>
          <cell r="V41">
            <v>0</v>
          </cell>
          <cell r="W41">
            <v>0</v>
          </cell>
          <cell r="X41">
            <v>0</v>
          </cell>
          <cell r="Y41">
            <v>0</v>
          </cell>
        </row>
        <row r="42">
          <cell r="A42">
            <v>38</v>
          </cell>
          <cell r="M42">
            <v>1</v>
          </cell>
          <cell r="N42">
            <v>0</v>
          </cell>
          <cell r="O42">
            <v>0</v>
          </cell>
          <cell r="P42">
            <v>0</v>
          </cell>
          <cell r="Q42">
            <v>0</v>
          </cell>
          <cell r="R42">
            <v>0</v>
          </cell>
          <cell r="S42">
            <v>0</v>
          </cell>
          <cell r="T42">
            <v>0</v>
          </cell>
          <cell r="U42">
            <v>0</v>
          </cell>
          <cell r="V42">
            <v>0</v>
          </cell>
          <cell r="W42">
            <v>0</v>
          </cell>
          <cell r="X42">
            <v>0</v>
          </cell>
          <cell r="Y42">
            <v>0</v>
          </cell>
        </row>
        <row r="43">
          <cell r="A43">
            <v>39</v>
          </cell>
          <cell r="M43">
            <v>1</v>
          </cell>
          <cell r="N43">
            <v>0</v>
          </cell>
          <cell r="O43">
            <v>0</v>
          </cell>
          <cell r="P43">
            <v>0</v>
          </cell>
          <cell r="Q43">
            <v>0</v>
          </cell>
          <cell r="R43">
            <v>0</v>
          </cell>
          <cell r="S43">
            <v>0</v>
          </cell>
          <cell r="T43">
            <v>0</v>
          </cell>
          <cell r="U43">
            <v>0</v>
          </cell>
          <cell r="V43">
            <v>0</v>
          </cell>
          <cell r="W43">
            <v>0</v>
          </cell>
          <cell r="X43">
            <v>0</v>
          </cell>
          <cell r="Y43">
            <v>0</v>
          </cell>
        </row>
        <row r="44">
          <cell r="A44">
            <v>40</v>
          </cell>
          <cell r="M44">
            <v>1</v>
          </cell>
          <cell r="N44">
            <v>0</v>
          </cell>
          <cell r="O44">
            <v>0</v>
          </cell>
          <cell r="P44">
            <v>0</v>
          </cell>
          <cell r="Q44">
            <v>0</v>
          </cell>
          <cell r="R44">
            <v>0</v>
          </cell>
          <cell r="S44">
            <v>0</v>
          </cell>
          <cell r="T44">
            <v>0</v>
          </cell>
          <cell r="U44">
            <v>0</v>
          </cell>
          <cell r="V44">
            <v>0</v>
          </cell>
          <cell r="W44">
            <v>0</v>
          </cell>
          <cell r="X44">
            <v>0</v>
          </cell>
          <cell r="Y44">
            <v>0</v>
          </cell>
        </row>
        <row r="45">
          <cell r="A45">
            <v>41</v>
          </cell>
          <cell r="M45">
            <v>1</v>
          </cell>
          <cell r="N45">
            <v>0</v>
          </cell>
          <cell r="O45">
            <v>0</v>
          </cell>
          <cell r="P45">
            <v>0</v>
          </cell>
          <cell r="Q45">
            <v>0</v>
          </cell>
          <cell r="R45">
            <v>0</v>
          </cell>
          <cell r="S45">
            <v>0</v>
          </cell>
          <cell r="T45">
            <v>0</v>
          </cell>
          <cell r="U45">
            <v>0</v>
          </cell>
          <cell r="V45">
            <v>0</v>
          </cell>
          <cell r="W45">
            <v>0</v>
          </cell>
          <cell r="X45">
            <v>0</v>
          </cell>
          <cell r="Y45">
            <v>0</v>
          </cell>
        </row>
        <row r="46">
          <cell r="A46">
            <v>42</v>
          </cell>
          <cell r="M46">
            <v>1</v>
          </cell>
          <cell r="N46">
            <v>0</v>
          </cell>
          <cell r="O46">
            <v>0</v>
          </cell>
          <cell r="P46">
            <v>0</v>
          </cell>
          <cell r="Q46">
            <v>0</v>
          </cell>
          <cell r="R46">
            <v>0</v>
          </cell>
          <cell r="S46">
            <v>0</v>
          </cell>
          <cell r="T46">
            <v>0</v>
          </cell>
          <cell r="U46">
            <v>0</v>
          </cell>
          <cell r="V46">
            <v>0</v>
          </cell>
          <cell r="W46">
            <v>0</v>
          </cell>
          <cell r="X46">
            <v>0</v>
          </cell>
          <cell r="Y46">
            <v>0</v>
          </cell>
        </row>
        <row r="47">
          <cell r="A47">
            <v>43</v>
          </cell>
          <cell r="M47">
            <v>1</v>
          </cell>
          <cell r="N47">
            <v>0</v>
          </cell>
          <cell r="O47">
            <v>0</v>
          </cell>
          <cell r="P47">
            <v>0</v>
          </cell>
          <cell r="Q47">
            <v>0</v>
          </cell>
          <cell r="R47">
            <v>0</v>
          </cell>
          <cell r="S47">
            <v>0</v>
          </cell>
          <cell r="T47">
            <v>0</v>
          </cell>
          <cell r="U47">
            <v>0</v>
          </cell>
          <cell r="V47">
            <v>0</v>
          </cell>
          <cell r="W47">
            <v>0</v>
          </cell>
          <cell r="X47">
            <v>0</v>
          </cell>
          <cell r="Y47">
            <v>0</v>
          </cell>
        </row>
        <row r="48">
          <cell r="A48">
            <v>44</v>
          </cell>
          <cell r="M48">
            <v>1</v>
          </cell>
          <cell r="N48">
            <v>0</v>
          </cell>
          <cell r="O48">
            <v>0</v>
          </cell>
          <cell r="P48">
            <v>0</v>
          </cell>
          <cell r="Q48">
            <v>0</v>
          </cell>
          <cell r="R48">
            <v>0</v>
          </cell>
          <cell r="S48">
            <v>0</v>
          </cell>
          <cell r="T48">
            <v>0</v>
          </cell>
          <cell r="U48">
            <v>0</v>
          </cell>
          <cell r="V48">
            <v>0</v>
          </cell>
          <cell r="W48">
            <v>0</v>
          </cell>
          <cell r="X48">
            <v>0</v>
          </cell>
          <cell r="Y48">
            <v>0</v>
          </cell>
        </row>
        <row r="49">
          <cell r="A49">
            <v>45</v>
          </cell>
          <cell r="M49">
            <v>1</v>
          </cell>
          <cell r="N49">
            <v>0</v>
          </cell>
          <cell r="O49">
            <v>0</v>
          </cell>
          <cell r="P49">
            <v>0</v>
          </cell>
          <cell r="Q49">
            <v>0</v>
          </cell>
          <cell r="R49">
            <v>0</v>
          </cell>
          <cell r="S49">
            <v>0</v>
          </cell>
          <cell r="T49">
            <v>0</v>
          </cell>
          <cell r="U49">
            <v>0</v>
          </cell>
          <cell r="V49">
            <v>0</v>
          </cell>
          <cell r="W49">
            <v>0</v>
          </cell>
          <cell r="X49">
            <v>0</v>
          </cell>
          <cell r="Y49">
            <v>0</v>
          </cell>
        </row>
        <row r="50">
          <cell r="A50">
            <v>46</v>
          </cell>
          <cell r="M50">
            <v>1</v>
          </cell>
          <cell r="N50">
            <v>0</v>
          </cell>
          <cell r="O50">
            <v>0</v>
          </cell>
          <cell r="P50">
            <v>0</v>
          </cell>
          <cell r="Q50">
            <v>0</v>
          </cell>
          <cell r="R50">
            <v>0</v>
          </cell>
          <cell r="S50">
            <v>0</v>
          </cell>
          <cell r="T50">
            <v>0</v>
          </cell>
          <cell r="U50">
            <v>0</v>
          </cell>
          <cell r="V50">
            <v>0</v>
          </cell>
          <cell r="W50">
            <v>0</v>
          </cell>
          <cell r="X50">
            <v>0</v>
          </cell>
          <cell r="Y50">
            <v>0</v>
          </cell>
        </row>
        <row r="51">
          <cell r="A51">
            <v>47</v>
          </cell>
          <cell r="M51">
            <v>1</v>
          </cell>
          <cell r="N51">
            <v>0</v>
          </cell>
          <cell r="O51">
            <v>0</v>
          </cell>
          <cell r="P51">
            <v>0</v>
          </cell>
          <cell r="Q51">
            <v>0</v>
          </cell>
          <cell r="R51">
            <v>0</v>
          </cell>
          <cell r="S51">
            <v>0</v>
          </cell>
          <cell r="T51">
            <v>0</v>
          </cell>
          <cell r="U51">
            <v>0</v>
          </cell>
          <cell r="V51">
            <v>0</v>
          </cell>
          <cell r="W51">
            <v>0</v>
          </cell>
          <cell r="X51">
            <v>0</v>
          </cell>
          <cell r="Y51">
            <v>0</v>
          </cell>
        </row>
        <row r="52">
          <cell r="A52">
            <v>48</v>
          </cell>
          <cell r="M52">
            <v>1</v>
          </cell>
          <cell r="N52">
            <v>0</v>
          </cell>
          <cell r="O52">
            <v>0</v>
          </cell>
          <cell r="P52">
            <v>0</v>
          </cell>
          <cell r="Q52">
            <v>0</v>
          </cell>
          <cell r="R52">
            <v>0</v>
          </cell>
          <cell r="S52">
            <v>0</v>
          </cell>
          <cell r="T52">
            <v>0</v>
          </cell>
          <cell r="U52">
            <v>0</v>
          </cell>
          <cell r="V52">
            <v>0</v>
          </cell>
          <cell r="W52">
            <v>0</v>
          </cell>
          <cell r="X52">
            <v>0</v>
          </cell>
          <cell r="Y52">
            <v>0</v>
          </cell>
        </row>
        <row r="53">
          <cell r="A53">
            <v>49</v>
          </cell>
          <cell r="M53">
            <v>1</v>
          </cell>
          <cell r="N53">
            <v>0</v>
          </cell>
          <cell r="O53">
            <v>0</v>
          </cell>
          <cell r="P53">
            <v>0</v>
          </cell>
          <cell r="Q53">
            <v>0</v>
          </cell>
          <cell r="R53">
            <v>0</v>
          </cell>
          <cell r="S53">
            <v>0</v>
          </cell>
          <cell r="T53">
            <v>0</v>
          </cell>
          <cell r="U53">
            <v>0</v>
          </cell>
          <cell r="V53">
            <v>0</v>
          </cell>
          <cell r="W53">
            <v>0</v>
          </cell>
          <cell r="X53">
            <v>0</v>
          </cell>
          <cell r="Y53">
            <v>0</v>
          </cell>
        </row>
        <row r="54">
          <cell r="A54">
            <v>50</v>
          </cell>
          <cell r="M54">
            <v>1</v>
          </cell>
          <cell r="N54">
            <v>0</v>
          </cell>
          <cell r="O54">
            <v>0</v>
          </cell>
          <cell r="P54">
            <v>0</v>
          </cell>
          <cell r="Q54">
            <v>0</v>
          </cell>
          <cell r="R54">
            <v>0</v>
          </cell>
          <cell r="S54">
            <v>0</v>
          </cell>
          <cell r="T54">
            <v>0</v>
          </cell>
          <cell r="U54">
            <v>0</v>
          </cell>
          <cell r="V54">
            <v>0</v>
          </cell>
          <cell r="W54">
            <v>0</v>
          </cell>
          <cell r="X54">
            <v>0</v>
          </cell>
          <cell r="Y5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4:H9"/>
  <sheetViews>
    <sheetView tabSelected="1" zoomScalePageLayoutView="0" workbookViewId="0" topLeftCell="A1">
      <selection activeCell="A1" sqref="A1"/>
    </sheetView>
  </sheetViews>
  <sheetFormatPr defaultColWidth="9.140625" defaultRowHeight="12.75"/>
  <cols>
    <col min="1" max="1" width="9.140625" style="90" customWidth="1"/>
    <col min="2" max="2" width="80.7109375" style="90" customWidth="1"/>
    <col min="3" max="8" width="9.140625" style="90" customWidth="1"/>
    <col min="9" max="16384" width="9.140625" style="90" customWidth="1"/>
  </cols>
  <sheetData>
    <row r="4" ht="139.5">
      <c r="B4" s="92" t="s">
        <v>96</v>
      </c>
    </row>
    <row r="5" ht="15">
      <c r="H5" s="91"/>
    </row>
    <row r="6" ht="15">
      <c r="H6" s="91"/>
    </row>
    <row r="7" spans="2:8" ht="18.75">
      <c r="B7" s="93" t="s">
        <v>97</v>
      </c>
      <c r="H7" s="91"/>
    </row>
    <row r="8" spans="2:8" ht="18.75">
      <c r="B8" s="93" t="s">
        <v>98</v>
      </c>
      <c r="H8" s="91"/>
    </row>
    <row r="9" ht="18.75">
      <c r="B9" s="93" t="s">
        <v>99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I30" sqref="I30"/>
    </sheetView>
  </sheetViews>
  <sheetFormatPr defaultColWidth="9.140625" defaultRowHeight="12.75"/>
  <cols>
    <col min="1" max="1" width="26.00390625" style="2" customWidth="1"/>
    <col min="2" max="2" width="9.28125" style="2" bestFit="1" customWidth="1"/>
    <col min="3" max="4" width="9.140625" style="2" customWidth="1"/>
    <col min="5" max="5" width="10.8515625" style="2" customWidth="1"/>
    <col min="6" max="6" width="9.140625" style="2" customWidth="1"/>
    <col min="7" max="7" width="10.140625" style="2" customWidth="1"/>
    <col min="8" max="8" width="11.421875" style="2" customWidth="1"/>
    <col min="9" max="16384" width="9.140625" style="2" customWidth="1"/>
  </cols>
  <sheetData>
    <row r="1" spans="1:8" ht="84.75" customHeight="1">
      <c r="A1" s="1"/>
      <c r="B1" s="1"/>
      <c r="C1" s="1"/>
      <c r="D1" s="1"/>
      <c r="E1" s="1"/>
      <c r="F1" s="1"/>
      <c r="G1" s="1"/>
      <c r="H1" s="1"/>
    </row>
    <row r="2" spans="1:8" ht="15.75">
      <c r="A2" s="3" t="s">
        <v>0</v>
      </c>
      <c r="B2" s="52" t="s">
        <v>91</v>
      </c>
      <c r="C2" s="5"/>
      <c r="D2" s="1"/>
      <c r="E2" s="6" t="s">
        <v>2</v>
      </c>
      <c r="F2" s="7">
        <v>2009</v>
      </c>
      <c r="G2" s="1"/>
      <c r="H2" s="1"/>
    </row>
    <row r="3" spans="1:8" ht="15.75">
      <c r="A3" s="3" t="s">
        <v>3</v>
      </c>
      <c r="B3" s="8" t="s">
        <v>4</v>
      </c>
      <c r="C3" s="1"/>
      <c r="D3" s="1"/>
      <c r="E3" s="6" t="s">
        <v>5</v>
      </c>
      <c r="F3" s="9">
        <v>72.6</v>
      </c>
      <c r="G3" s="6"/>
      <c r="H3" s="8"/>
    </row>
    <row r="4" spans="1:12" ht="15.75">
      <c r="A4" s="3" t="s">
        <v>6</v>
      </c>
      <c r="B4" s="10">
        <v>15</v>
      </c>
      <c r="C4" s="1"/>
      <c r="D4" s="1"/>
      <c r="E4" s="6" t="s">
        <v>7</v>
      </c>
      <c r="F4" s="11">
        <v>2.1275</v>
      </c>
      <c r="G4" s="6"/>
      <c r="H4" s="8"/>
      <c r="L4" s="12"/>
    </row>
    <row r="5" spans="1:8" ht="15.75">
      <c r="A5" s="3"/>
      <c r="B5" s="1"/>
      <c r="C5" s="13"/>
      <c r="D5" s="13"/>
      <c r="E5" s="6"/>
      <c r="F5" s="8"/>
      <c r="G5" s="1"/>
      <c r="H5" s="1"/>
    </row>
    <row r="6" spans="1:8" ht="18">
      <c r="A6" s="14" t="s">
        <v>8</v>
      </c>
      <c r="B6" s="15">
        <v>300</v>
      </c>
      <c r="C6" s="16" t="s">
        <v>82</v>
      </c>
      <c r="D6" s="17" t="s">
        <v>10</v>
      </c>
      <c r="E6" s="11">
        <v>3.6666666666666665</v>
      </c>
      <c r="F6" s="3" t="s">
        <v>83</v>
      </c>
      <c r="G6" s="1"/>
      <c r="H6" s="1"/>
    </row>
    <row r="7" spans="1:8" ht="12.75">
      <c r="A7" s="18"/>
      <c r="B7" s="19"/>
      <c r="C7" s="16"/>
      <c r="D7" s="16"/>
      <c r="E7" s="16"/>
      <c r="F7" s="16"/>
      <c r="G7" s="16"/>
      <c r="H7" s="1"/>
    </row>
    <row r="8" spans="1:8" ht="12.75" customHeight="1">
      <c r="A8" s="20"/>
      <c r="B8" s="19"/>
      <c r="C8" s="75" t="s">
        <v>12</v>
      </c>
      <c r="D8" s="84"/>
      <c r="E8" s="76"/>
      <c r="F8" s="75" t="s">
        <v>13</v>
      </c>
      <c r="G8" s="84"/>
      <c r="H8" s="76"/>
    </row>
    <row r="9" spans="1:8" ht="12.75" customHeight="1">
      <c r="A9" s="20"/>
      <c r="B9" s="21" t="s">
        <v>14</v>
      </c>
      <c r="C9" s="22" t="s">
        <v>15</v>
      </c>
      <c r="D9" s="23" t="s">
        <v>16</v>
      </c>
      <c r="E9" s="24" t="s">
        <v>17</v>
      </c>
      <c r="F9" s="22" t="s">
        <v>18</v>
      </c>
      <c r="G9" s="23" t="s">
        <v>16</v>
      </c>
      <c r="H9" s="25" t="s">
        <v>17</v>
      </c>
    </row>
    <row r="10" spans="1:8" ht="12.75" customHeight="1">
      <c r="A10" s="18" t="s">
        <v>19</v>
      </c>
      <c r="B10" s="26">
        <f>B6*E6</f>
        <v>1100</v>
      </c>
      <c r="C10" s="27">
        <f>G67</f>
        <v>363.14656978266174</v>
      </c>
      <c r="D10" s="28">
        <f>B10-C10</f>
        <v>736.8534302173382</v>
      </c>
      <c r="E10" s="29">
        <f>IF($B$6=0,0,C10/$B$6)</f>
        <v>1.2104885659422058</v>
      </c>
      <c r="F10" s="27">
        <f>H67</f>
        <v>350.368497088156</v>
      </c>
      <c r="G10" s="28">
        <f>B10-F10</f>
        <v>749.631502911844</v>
      </c>
      <c r="H10" s="30">
        <f>IF($B$6=0,0,F10/$B$6)</f>
        <v>1.1678949902938534</v>
      </c>
    </row>
    <row r="11" spans="1:8" ht="12.75" customHeight="1">
      <c r="A11" s="31"/>
      <c r="B11" s="1"/>
      <c r="C11" s="1"/>
      <c r="D11" s="1"/>
      <c r="E11" s="1"/>
      <c r="F11" s="1"/>
      <c r="G11" s="1"/>
      <c r="H11" s="1"/>
    </row>
    <row r="12" spans="1:8" ht="12.75" customHeight="1">
      <c r="A12" s="85" t="s">
        <v>20</v>
      </c>
      <c r="B12" s="82" t="s">
        <v>21</v>
      </c>
      <c r="C12" s="88" t="s">
        <v>22</v>
      </c>
      <c r="D12" s="82" t="s">
        <v>23</v>
      </c>
      <c r="E12" s="88" t="s">
        <v>24</v>
      </c>
      <c r="F12" s="82" t="s">
        <v>25</v>
      </c>
      <c r="G12" s="82" t="s">
        <v>26</v>
      </c>
      <c r="H12" s="88" t="s">
        <v>27</v>
      </c>
    </row>
    <row r="13" spans="1:11" ht="13.5" customHeight="1" thickBot="1">
      <c r="A13" s="86"/>
      <c r="B13" s="87"/>
      <c r="C13" s="89"/>
      <c r="D13" s="87"/>
      <c r="E13" s="89"/>
      <c r="F13" s="87"/>
      <c r="G13" s="87"/>
      <c r="H13" s="89"/>
      <c r="J13" s="2" t="s">
        <v>28</v>
      </c>
      <c r="K13" s="2" t="s">
        <v>29</v>
      </c>
    </row>
    <row r="14" spans="1:11" ht="13.5" thickTop="1">
      <c r="A14" s="32" t="s">
        <v>30</v>
      </c>
      <c r="B14" s="50" t="s">
        <v>4</v>
      </c>
      <c r="C14" s="50">
        <v>1</v>
      </c>
      <c r="D14" s="19">
        <f>IF(J14=0,0,J14*$B$4)</f>
        <v>3.75</v>
      </c>
      <c r="E14" s="19">
        <f>IF(K14=0,0,K14*$F$4)</f>
        <v>0.17729166666666665</v>
      </c>
      <c r="F14" s="34">
        <v>0</v>
      </c>
      <c r="G14" s="34">
        <v>1.3461538461538463</v>
      </c>
      <c r="H14" s="35">
        <f>SUM(D14:G14)</f>
        <v>5.273445512820513</v>
      </c>
      <c r="J14" s="36">
        <v>0.25</v>
      </c>
      <c r="K14" s="37">
        <v>0.08333333333333333</v>
      </c>
    </row>
    <row r="15" spans="1:11" ht="12.75">
      <c r="A15" s="32" t="s">
        <v>31</v>
      </c>
      <c r="B15" s="50" t="s">
        <v>4</v>
      </c>
      <c r="C15" s="50">
        <v>1</v>
      </c>
      <c r="D15" s="19">
        <f aca="true" t="shared" si="0" ref="D15:D28">IF(J15=0,0,J15*$B$4)</f>
        <v>3.75</v>
      </c>
      <c r="E15" s="19">
        <f aca="true" t="shared" si="1" ref="E15:E28">IF(K15=0,0,K15*$F$4)</f>
        <v>0.17729166666666665</v>
      </c>
      <c r="F15" s="34">
        <v>0</v>
      </c>
      <c r="G15" s="34">
        <v>0.763157894736842</v>
      </c>
      <c r="H15" s="35">
        <f aca="true" t="shared" si="2" ref="H15:H28">SUM(D15:G15)</f>
        <v>4.690449561403509</v>
      </c>
      <c r="J15" s="36">
        <v>0.25</v>
      </c>
      <c r="K15" s="38">
        <v>0.08333333333333333</v>
      </c>
    </row>
    <row r="16" spans="1:11" ht="12.75">
      <c r="A16" s="32" t="s">
        <v>32</v>
      </c>
      <c r="B16" s="50" t="s">
        <v>4</v>
      </c>
      <c r="C16" s="50">
        <v>1</v>
      </c>
      <c r="D16" s="19">
        <f t="shared" si="0"/>
        <v>3.75</v>
      </c>
      <c r="E16" s="19">
        <f t="shared" si="1"/>
        <v>0.531875</v>
      </c>
      <c r="F16" s="34">
        <v>0</v>
      </c>
      <c r="G16" s="34">
        <v>3.8157894736842106</v>
      </c>
      <c r="H16" s="35">
        <f t="shared" si="2"/>
        <v>8.097664473684212</v>
      </c>
      <c r="J16" s="36">
        <v>0.25</v>
      </c>
      <c r="K16" s="38">
        <v>0.25</v>
      </c>
    </row>
    <row r="17" spans="1:11" ht="12.75">
      <c r="A17" s="32" t="s">
        <v>33</v>
      </c>
      <c r="B17" s="50" t="s">
        <v>4</v>
      </c>
      <c r="C17" s="50">
        <v>0.25</v>
      </c>
      <c r="D17" s="19">
        <f t="shared" si="0"/>
        <v>0.9375</v>
      </c>
      <c r="E17" s="19">
        <f t="shared" si="1"/>
        <v>0.04432291666666666</v>
      </c>
      <c r="F17" s="34">
        <v>0</v>
      </c>
      <c r="G17" s="34">
        <v>4.923076923076923</v>
      </c>
      <c r="H17" s="35">
        <f t="shared" si="2"/>
        <v>5.90489983974359</v>
      </c>
      <c r="J17" s="36">
        <v>0.0625</v>
      </c>
      <c r="K17" s="38">
        <v>0.020833333333333332</v>
      </c>
    </row>
    <row r="18" spans="1:11" ht="12.75">
      <c r="A18" s="32" t="s">
        <v>34</v>
      </c>
      <c r="B18" s="50" t="s">
        <v>4</v>
      </c>
      <c r="C18" s="50">
        <v>1</v>
      </c>
      <c r="D18" s="19">
        <f t="shared" si="0"/>
        <v>3.75</v>
      </c>
      <c r="E18" s="19">
        <f t="shared" si="1"/>
        <v>0.17729166666666665</v>
      </c>
      <c r="F18" s="34">
        <v>0</v>
      </c>
      <c r="G18" s="34">
        <v>0.5517241379310345</v>
      </c>
      <c r="H18" s="35">
        <f t="shared" si="2"/>
        <v>4.479015804597701</v>
      </c>
      <c r="J18" s="36">
        <v>0.25</v>
      </c>
      <c r="K18" s="38">
        <v>0.08333333333333333</v>
      </c>
    </row>
    <row r="19" spans="1:11" ht="12.75">
      <c r="A19" s="32" t="s">
        <v>35</v>
      </c>
      <c r="B19" s="50" t="s">
        <v>4</v>
      </c>
      <c r="C19" s="50">
        <v>1</v>
      </c>
      <c r="D19" s="19">
        <f t="shared" si="0"/>
        <v>15</v>
      </c>
      <c r="E19" s="19">
        <f t="shared" si="1"/>
        <v>0</v>
      </c>
      <c r="F19" s="34">
        <v>0</v>
      </c>
      <c r="G19" s="34">
        <v>0</v>
      </c>
      <c r="H19" s="35">
        <f t="shared" si="2"/>
        <v>15</v>
      </c>
      <c r="J19" s="39">
        <v>1</v>
      </c>
      <c r="K19" s="38">
        <v>0</v>
      </c>
    </row>
    <row r="20" spans="1:11" ht="12.75">
      <c r="A20" s="32" t="s">
        <v>36</v>
      </c>
      <c r="B20" s="50" t="s">
        <v>4</v>
      </c>
      <c r="C20" s="50">
        <v>2</v>
      </c>
      <c r="D20" s="19">
        <f t="shared" si="0"/>
        <v>15</v>
      </c>
      <c r="E20" s="19">
        <f t="shared" si="1"/>
        <v>0</v>
      </c>
      <c r="F20" s="34">
        <v>0</v>
      </c>
      <c r="G20" s="34">
        <v>0</v>
      </c>
      <c r="H20" s="35">
        <f t="shared" si="2"/>
        <v>15</v>
      </c>
      <c r="J20" s="39">
        <v>1</v>
      </c>
      <c r="K20" s="38">
        <v>0</v>
      </c>
    </row>
    <row r="21" spans="1:11" ht="12.75">
      <c r="A21" s="32" t="s">
        <v>34</v>
      </c>
      <c r="B21" s="50" t="s">
        <v>4</v>
      </c>
      <c r="C21" s="50">
        <v>1</v>
      </c>
      <c r="D21" s="19">
        <f t="shared" si="0"/>
        <v>3.75</v>
      </c>
      <c r="E21" s="19">
        <f t="shared" si="1"/>
        <v>0.17729166666666665</v>
      </c>
      <c r="F21" s="34">
        <v>0</v>
      </c>
      <c r="G21" s="34">
        <v>0.5517241379310345</v>
      </c>
      <c r="H21" s="35">
        <f t="shared" si="2"/>
        <v>4.479015804597701</v>
      </c>
      <c r="J21" s="39">
        <v>0.25</v>
      </c>
      <c r="K21" s="38">
        <v>0.08333333333333333</v>
      </c>
    </row>
    <row r="22" spans="1:11" ht="12.75">
      <c r="A22" s="32" t="s">
        <v>37</v>
      </c>
      <c r="B22" s="50" t="s">
        <v>4</v>
      </c>
      <c r="C22" s="50">
        <v>3</v>
      </c>
      <c r="D22" s="19">
        <f t="shared" si="0"/>
        <v>11.25</v>
      </c>
      <c r="E22" s="19">
        <f t="shared" si="1"/>
        <v>0</v>
      </c>
      <c r="F22" s="34">
        <v>0</v>
      </c>
      <c r="G22" s="34">
        <v>0</v>
      </c>
      <c r="H22" s="35">
        <f t="shared" si="2"/>
        <v>11.25</v>
      </c>
      <c r="J22" s="39">
        <v>0.75</v>
      </c>
      <c r="K22" s="38">
        <v>0</v>
      </c>
    </row>
    <row r="23" spans="1:11" ht="12.75">
      <c r="A23" s="32" t="s">
        <v>38</v>
      </c>
      <c r="B23" s="50" t="s">
        <v>4</v>
      </c>
      <c r="C23" s="50">
        <v>2</v>
      </c>
      <c r="D23" s="19">
        <f t="shared" si="0"/>
        <v>15</v>
      </c>
      <c r="E23" s="19">
        <f t="shared" si="1"/>
        <v>0</v>
      </c>
      <c r="F23" s="34">
        <v>0</v>
      </c>
      <c r="G23" s="34">
        <v>0</v>
      </c>
      <c r="H23" s="35">
        <f t="shared" si="2"/>
        <v>15</v>
      </c>
      <c r="J23" s="39">
        <v>1</v>
      </c>
      <c r="K23" s="38">
        <v>0</v>
      </c>
    </row>
    <row r="24" spans="1:11" ht="12.75">
      <c r="A24" s="32"/>
      <c r="B24" s="50" t="s">
        <v>39</v>
      </c>
      <c r="C24" s="50"/>
      <c r="D24" s="19">
        <f t="shared" si="0"/>
        <v>0</v>
      </c>
      <c r="E24" s="19">
        <f t="shared" si="1"/>
        <v>0</v>
      </c>
      <c r="F24" s="34" t="s">
        <v>39</v>
      </c>
      <c r="G24" s="34" t="s">
        <v>39</v>
      </c>
      <c r="H24" s="35">
        <f t="shared" si="2"/>
        <v>0</v>
      </c>
      <c r="J24" s="39">
        <v>0</v>
      </c>
      <c r="K24" s="38">
        <v>0</v>
      </c>
    </row>
    <row r="25" spans="1:11" ht="12.75">
      <c r="A25" s="32"/>
      <c r="B25" s="50" t="s">
        <v>39</v>
      </c>
      <c r="C25" s="50"/>
      <c r="D25" s="19">
        <f t="shared" si="0"/>
        <v>0</v>
      </c>
      <c r="E25" s="19">
        <f t="shared" si="1"/>
        <v>0</v>
      </c>
      <c r="F25" s="34" t="s">
        <v>39</v>
      </c>
      <c r="G25" s="34" t="s">
        <v>39</v>
      </c>
      <c r="H25" s="35">
        <f t="shared" si="2"/>
        <v>0</v>
      </c>
      <c r="J25" s="39">
        <v>0</v>
      </c>
      <c r="K25" s="38">
        <v>0</v>
      </c>
    </row>
    <row r="26" spans="1:11" ht="12.75">
      <c r="A26" s="32"/>
      <c r="B26" s="50" t="s">
        <v>39</v>
      </c>
      <c r="C26" s="50"/>
      <c r="D26" s="19">
        <f t="shared" si="0"/>
        <v>0</v>
      </c>
      <c r="E26" s="19">
        <f t="shared" si="1"/>
        <v>0</v>
      </c>
      <c r="F26" s="34" t="s">
        <v>39</v>
      </c>
      <c r="G26" s="34" t="s">
        <v>39</v>
      </c>
      <c r="H26" s="35">
        <f t="shared" si="2"/>
        <v>0</v>
      </c>
      <c r="J26" s="39">
        <v>0</v>
      </c>
      <c r="K26" s="38">
        <v>0</v>
      </c>
    </row>
    <row r="27" spans="1:11" ht="12.75">
      <c r="A27" s="32"/>
      <c r="B27" s="50" t="s">
        <v>39</v>
      </c>
      <c r="C27" s="50"/>
      <c r="D27" s="19">
        <f t="shared" si="0"/>
        <v>0</v>
      </c>
      <c r="E27" s="19">
        <f t="shared" si="1"/>
        <v>0</v>
      </c>
      <c r="F27" s="34" t="s">
        <v>39</v>
      </c>
      <c r="G27" s="34" t="s">
        <v>39</v>
      </c>
      <c r="H27" s="35">
        <f t="shared" si="2"/>
        <v>0</v>
      </c>
      <c r="J27" s="39">
        <v>0</v>
      </c>
      <c r="K27" s="38">
        <v>0</v>
      </c>
    </row>
    <row r="28" spans="1:11" ht="12.75">
      <c r="A28" s="32"/>
      <c r="B28" s="50" t="s">
        <v>39</v>
      </c>
      <c r="C28" s="50"/>
      <c r="D28" s="19">
        <f t="shared" si="0"/>
        <v>0</v>
      </c>
      <c r="E28" s="19">
        <f t="shared" si="1"/>
        <v>0</v>
      </c>
      <c r="F28" s="34" t="s">
        <v>39</v>
      </c>
      <c r="G28" s="34" t="s">
        <v>39</v>
      </c>
      <c r="H28" s="35">
        <f t="shared" si="2"/>
        <v>0</v>
      </c>
      <c r="J28" s="39">
        <v>0</v>
      </c>
      <c r="K28" s="38">
        <v>0</v>
      </c>
    </row>
    <row r="29" spans="1:8" ht="2.25" customHeight="1" thickBot="1">
      <c r="A29" s="40"/>
      <c r="B29" s="40"/>
      <c r="C29" s="40"/>
      <c r="D29" s="40"/>
      <c r="E29" s="40"/>
      <c r="F29" s="40"/>
      <c r="G29" s="40"/>
      <c r="H29" s="40"/>
    </row>
    <row r="30" spans="1:8" ht="13.5" thickTop="1">
      <c r="A30" s="18" t="s">
        <v>40</v>
      </c>
      <c r="B30" s="18"/>
      <c r="C30" s="1"/>
      <c r="D30" s="41">
        <f>SUM(D14:D29)</f>
        <v>75.9375</v>
      </c>
      <c r="E30" s="41">
        <f>SUM(E14:E29)</f>
        <v>1.2853645833333334</v>
      </c>
      <c r="F30" s="41">
        <f>SUM(F14:F29)</f>
        <v>0</v>
      </c>
      <c r="G30" s="41">
        <f>SUM(G14:G29)</f>
        <v>11.951626413513889</v>
      </c>
      <c r="H30" s="41">
        <f>SUM(H14:H29)</f>
        <v>89.17449099684723</v>
      </c>
    </row>
    <row r="31" spans="1:8" ht="12.75">
      <c r="A31" s="18"/>
      <c r="B31" s="18"/>
      <c r="C31" s="1"/>
      <c r="D31" s="41"/>
      <c r="E31" s="41"/>
      <c r="F31" s="41"/>
      <c r="G31" s="41"/>
      <c r="H31" s="41"/>
    </row>
    <row r="32" spans="1:8" ht="12.75">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92</v>
      </c>
      <c r="B35" s="83" t="s">
        <v>50</v>
      </c>
      <c r="C35" s="83"/>
      <c r="D35" s="46">
        <v>1</v>
      </c>
      <c r="E35" s="47">
        <v>2</v>
      </c>
      <c r="F35" s="48" t="s">
        <v>4</v>
      </c>
      <c r="G35" s="49">
        <v>8.4</v>
      </c>
      <c r="H35" s="41">
        <f>IF(G35="","",G35*E35*D35)</f>
        <v>16.8</v>
      </c>
    </row>
    <row r="36" spans="1:8" ht="12.75">
      <c r="A36" s="32" t="s">
        <v>51</v>
      </c>
      <c r="B36" s="72" t="s">
        <v>52</v>
      </c>
      <c r="C36" s="72"/>
      <c r="D36" s="46">
        <v>1</v>
      </c>
      <c r="E36" s="47">
        <v>2</v>
      </c>
      <c r="F36" s="48" t="s">
        <v>53</v>
      </c>
      <c r="G36" s="49">
        <v>27</v>
      </c>
      <c r="H36" s="41">
        <f>IF(G36="","",G36*E36*D36)</f>
        <v>54</v>
      </c>
    </row>
    <row r="37" spans="1:8" ht="12.75">
      <c r="A37" s="32" t="s">
        <v>93</v>
      </c>
      <c r="B37" s="72" t="s">
        <v>52</v>
      </c>
      <c r="C37" s="72"/>
      <c r="D37" s="46">
        <v>1</v>
      </c>
      <c r="E37" s="47">
        <v>2</v>
      </c>
      <c r="F37" s="48" t="s">
        <v>53</v>
      </c>
      <c r="G37" s="49">
        <v>15</v>
      </c>
      <c r="H37" s="41">
        <f aca="true" t="shared" si="3" ref="H37:H49">IF(G37="","",G37*E37*D37)</f>
        <v>30</v>
      </c>
    </row>
    <row r="38" spans="1:8" ht="12.75">
      <c r="A38" s="32" t="s">
        <v>54</v>
      </c>
      <c r="B38" s="72" t="s">
        <v>52</v>
      </c>
      <c r="C38" s="72"/>
      <c r="D38" s="46">
        <v>1</v>
      </c>
      <c r="E38" s="47">
        <v>100</v>
      </c>
      <c r="F38" s="48" t="s">
        <v>55</v>
      </c>
      <c r="G38" s="49">
        <v>0.015</v>
      </c>
      <c r="H38" s="41">
        <f t="shared" si="3"/>
        <v>1.5</v>
      </c>
    </row>
    <row r="39" spans="1:8" ht="12.75">
      <c r="A39" s="32"/>
      <c r="B39" s="72" t="s">
        <v>39</v>
      </c>
      <c r="C39" s="72"/>
      <c r="D39" s="46"/>
      <c r="E39" s="47"/>
      <c r="F39" s="48" t="s">
        <v>39</v>
      </c>
      <c r="G39" s="49" t="s">
        <v>39</v>
      </c>
      <c r="H39" s="41">
        <f t="shared" si="3"/>
      </c>
    </row>
    <row r="40" spans="1:8" ht="12.75">
      <c r="A40" s="32"/>
      <c r="B40" s="72" t="s">
        <v>39</v>
      </c>
      <c r="C40" s="72"/>
      <c r="D40" s="46"/>
      <c r="E40" s="47"/>
      <c r="F40" s="48" t="s">
        <v>39</v>
      </c>
      <c r="G40" s="49" t="s">
        <v>39</v>
      </c>
      <c r="H40" s="41">
        <f t="shared" si="3"/>
      </c>
    </row>
    <row r="41" spans="1:8" ht="12.75">
      <c r="A41" s="32"/>
      <c r="B41" s="72" t="s">
        <v>39</v>
      </c>
      <c r="C41" s="72"/>
      <c r="D41" s="46"/>
      <c r="E41" s="47"/>
      <c r="F41" s="48" t="s">
        <v>39</v>
      </c>
      <c r="G41" s="49" t="s">
        <v>39</v>
      </c>
      <c r="H41" s="41">
        <f t="shared" si="3"/>
      </c>
    </row>
    <row r="42" spans="1:8" ht="12.75">
      <c r="A42" s="32"/>
      <c r="B42" s="72" t="s">
        <v>39</v>
      </c>
      <c r="C42" s="72"/>
      <c r="D42" s="46"/>
      <c r="E42" s="47"/>
      <c r="F42" s="48" t="s">
        <v>39</v>
      </c>
      <c r="G42" s="49" t="s">
        <v>39</v>
      </c>
      <c r="H42" s="41">
        <f t="shared" si="3"/>
      </c>
    </row>
    <row r="43" spans="1:8" ht="12.75">
      <c r="A43" s="32"/>
      <c r="B43" s="72" t="s">
        <v>39</v>
      </c>
      <c r="C43" s="72"/>
      <c r="D43" s="51"/>
      <c r="E43" s="47"/>
      <c r="F43" s="48" t="s">
        <v>39</v>
      </c>
      <c r="G43" s="49" t="s">
        <v>39</v>
      </c>
      <c r="H43" s="41">
        <f t="shared" si="3"/>
      </c>
    </row>
    <row r="44" spans="1:8" ht="12.75">
      <c r="A44" s="32"/>
      <c r="B44" s="72" t="s">
        <v>39</v>
      </c>
      <c r="C44" s="72"/>
      <c r="D44" s="51"/>
      <c r="E44" s="47"/>
      <c r="F44" s="48" t="s">
        <v>39</v>
      </c>
      <c r="G44" s="49" t="s">
        <v>39</v>
      </c>
      <c r="H44" s="41">
        <f t="shared" si="3"/>
      </c>
    </row>
    <row r="45" spans="1:8" ht="12.75">
      <c r="A45" s="32"/>
      <c r="B45" s="72" t="s">
        <v>39</v>
      </c>
      <c r="C45" s="72"/>
      <c r="D45" s="51"/>
      <c r="E45" s="47"/>
      <c r="F45" s="48" t="s">
        <v>39</v>
      </c>
      <c r="G45" s="49" t="s">
        <v>39</v>
      </c>
      <c r="H45" s="41">
        <f t="shared" si="3"/>
      </c>
    </row>
    <row r="46" spans="1:8" ht="12.75">
      <c r="A46" s="32"/>
      <c r="B46" s="72" t="s">
        <v>39</v>
      </c>
      <c r="C46" s="72"/>
      <c r="D46" s="51"/>
      <c r="E46" s="47"/>
      <c r="F46" s="48" t="s">
        <v>39</v>
      </c>
      <c r="G46" s="49" t="s">
        <v>39</v>
      </c>
      <c r="H46" s="41">
        <f t="shared" si="3"/>
      </c>
    </row>
    <row r="47" spans="1:8" ht="12.75">
      <c r="A47" s="32"/>
      <c r="B47" s="72" t="s">
        <v>39</v>
      </c>
      <c r="C47" s="72"/>
      <c r="D47" s="51"/>
      <c r="E47" s="47"/>
      <c r="F47" s="48" t="s">
        <v>39</v>
      </c>
      <c r="G47" s="49" t="s">
        <v>39</v>
      </c>
      <c r="H47" s="41">
        <f t="shared" si="3"/>
      </c>
    </row>
    <row r="48" spans="1:8" ht="12.75">
      <c r="A48" s="32"/>
      <c r="B48" s="72" t="s">
        <v>39</v>
      </c>
      <c r="C48" s="72"/>
      <c r="D48" s="51"/>
      <c r="E48" s="47"/>
      <c r="F48" s="48" t="s">
        <v>39</v>
      </c>
      <c r="G48" s="49" t="s">
        <v>39</v>
      </c>
      <c r="H48" s="41">
        <f t="shared" si="3"/>
      </c>
    </row>
    <row r="49" spans="1:8" ht="12.75">
      <c r="A49" s="32"/>
      <c r="B49" s="71" t="s">
        <v>39</v>
      </c>
      <c r="C49" s="71"/>
      <c r="D49" s="51"/>
      <c r="E49" s="47"/>
      <c r="F49" s="48" t="s">
        <v>39</v>
      </c>
      <c r="G49" s="49" t="s">
        <v>39</v>
      </c>
      <c r="H49" s="41">
        <f t="shared" si="3"/>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102.3</v>
      </c>
    </row>
    <row r="52" spans="1:8" ht="12.75">
      <c r="A52" s="18"/>
      <c r="B52" s="1"/>
      <c r="C52" s="41"/>
      <c r="D52" s="1"/>
      <c r="E52" s="1"/>
      <c r="F52" s="1"/>
      <c r="G52" s="41"/>
      <c r="H52" s="41"/>
    </row>
    <row r="53" spans="1:8" ht="12.75">
      <c r="A53" s="1"/>
      <c r="B53" s="1"/>
      <c r="C53" s="1"/>
      <c r="D53" s="1"/>
      <c r="E53" s="1"/>
      <c r="F53" s="1"/>
      <c r="G53" s="56" t="s">
        <v>12</v>
      </c>
      <c r="H53" s="56" t="s">
        <v>13</v>
      </c>
    </row>
    <row r="54" spans="1:8" ht="12.75">
      <c r="A54" s="18" t="s">
        <v>57</v>
      </c>
      <c r="B54" s="1"/>
      <c r="C54" s="1"/>
      <c r="D54" s="1"/>
      <c r="E54" s="1"/>
      <c r="F54" s="1"/>
      <c r="G54" s="57">
        <f>H30+H51</f>
        <v>191.47449099684724</v>
      </c>
      <c r="H54" s="57">
        <f>SUM(D30:F30,H51)</f>
        <v>179.52286458333333</v>
      </c>
    </row>
    <row r="55" spans="1:8" ht="12.75">
      <c r="A55" s="58" t="s">
        <v>58</v>
      </c>
      <c r="B55" s="1" t="s">
        <v>59</v>
      </c>
      <c r="C55" s="1"/>
      <c r="D55" s="59" t="s">
        <v>60</v>
      </c>
      <c r="E55" s="1"/>
      <c r="F55" s="59" t="s">
        <v>61</v>
      </c>
      <c r="G55" s="60"/>
      <c r="H55" s="60"/>
    </row>
    <row r="56" spans="1:8" ht="12.75">
      <c r="A56" s="58"/>
      <c r="B56" s="41">
        <f>H54</f>
        <v>179.52286458333333</v>
      </c>
      <c r="C56" s="1"/>
      <c r="D56" s="61">
        <v>0.06</v>
      </c>
      <c r="E56" s="62"/>
      <c r="F56" s="63">
        <v>8</v>
      </c>
      <c r="G56" s="64">
        <f>B56*D56*F56/12</f>
        <v>7.180914583333333</v>
      </c>
      <c r="H56" s="64">
        <f>G56</f>
        <v>7.180914583333333</v>
      </c>
    </row>
    <row r="57" spans="1:8" ht="12.75">
      <c r="A57" s="18" t="s">
        <v>62</v>
      </c>
      <c r="B57" s="1"/>
      <c r="C57" s="1"/>
      <c r="D57" s="1"/>
      <c r="E57" s="1"/>
      <c r="F57" s="1"/>
      <c r="G57" s="64">
        <f>SUM(G54:G56)</f>
        <v>198.65540558018057</v>
      </c>
      <c r="H57" s="64">
        <f>SUM(H54:H56)</f>
        <v>186.70377916666666</v>
      </c>
    </row>
    <row r="58" spans="1:8" ht="12.75">
      <c r="A58" s="1"/>
      <c r="B58" s="1"/>
      <c r="C58" s="1"/>
      <c r="D58" s="1"/>
      <c r="E58" s="1"/>
      <c r="F58" s="1"/>
      <c r="G58" s="60"/>
      <c r="H58" s="60"/>
    </row>
    <row r="59" spans="1:8" ht="12.75">
      <c r="A59" s="18" t="s">
        <v>63</v>
      </c>
      <c r="B59" s="1"/>
      <c r="C59" s="1"/>
      <c r="D59" s="1" t="s">
        <v>14</v>
      </c>
      <c r="E59" s="1"/>
      <c r="F59" s="1"/>
      <c r="G59" s="65">
        <v>15.43257989088075</v>
      </c>
      <c r="H59" s="65">
        <v>15.43257989088075</v>
      </c>
    </row>
    <row r="60" spans="1:8" ht="12.75">
      <c r="A60" s="18" t="s">
        <v>64</v>
      </c>
      <c r="D60" s="66">
        <v>0.4700024435731031</v>
      </c>
      <c r="E60" s="1" t="str">
        <f>F6</f>
        <v> per lb</v>
      </c>
      <c r="F60" s="1"/>
      <c r="G60" s="67">
        <f>B6*D60</f>
        <v>141.00073307193094</v>
      </c>
      <c r="H60" s="67">
        <v>141.00073307193094</v>
      </c>
    </row>
    <row r="61" spans="1:8" ht="12.75">
      <c r="A61" s="18" t="s">
        <v>65</v>
      </c>
      <c r="B61" s="1"/>
      <c r="C61" s="1"/>
      <c r="D61" s="1"/>
      <c r="E61" s="1"/>
      <c r="F61" s="1"/>
      <c r="G61" s="67">
        <f>SUM(G62:G65)</f>
        <v>8.057851239669422</v>
      </c>
      <c r="H61" s="67">
        <f>SUM(H62:H65)</f>
        <v>7.231404958677687</v>
      </c>
    </row>
    <row r="62" spans="1:8" ht="12.75">
      <c r="A62" s="1"/>
      <c r="B62" s="31" t="s">
        <v>66</v>
      </c>
      <c r="C62" s="1"/>
      <c r="D62" s="1"/>
      <c r="E62" s="1"/>
      <c r="F62" s="1"/>
      <c r="G62" s="65">
        <v>0.27548209366391185</v>
      </c>
      <c r="H62" s="65">
        <v>0.27548209366391185</v>
      </c>
    </row>
    <row r="63" spans="1:8" ht="12.75">
      <c r="A63" s="1"/>
      <c r="B63" s="31" t="s">
        <v>67</v>
      </c>
      <c r="C63" s="1"/>
      <c r="D63" s="1"/>
      <c r="E63" s="1"/>
      <c r="F63" s="1"/>
      <c r="G63" s="65">
        <v>0.8264462809917356</v>
      </c>
      <c r="H63" s="65"/>
    </row>
    <row r="64" spans="1:8" ht="12.75">
      <c r="A64" s="18"/>
      <c r="B64" s="68" t="s">
        <v>68</v>
      </c>
      <c r="C64" s="1"/>
      <c r="D64" s="1"/>
      <c r="E64" s="1"/>
      <c r="F64" s="1"/>
      <c r="G64" s="65">
        <v>0.06887052341597796</v>
      </c>
      <c r="H64" s="65">
        <v>0.06887052341597796</v>
      </c>
    </row>
    <row r="65" spans="1:8" ht="12.75">
      <c r="A65" s="18"/>
      <c r="B65" s="68" t="s">
        <v>69</v>
      </c>
      <c r="C65" s="1"/>
      <c r="D65" s="1"/>
      <c r="E65" s="1"/>
      <c r="F65" s="1"/>
      <c r="G65" s="65">
        <v>6.887052341597797</v>
      </c>
      <c r="H65" s="65">
        <v>6.887052341597797</v>
      </c>
    </row>
    <row r="66" spans="1:8" ht="13.5" thickBot="1">
      <c r="A66" s="18"/>
      <c r="B66" s="1"/>
      <c r="C66" s="1"/>
      <c r="D66" s="1"/>
      <c r="E66" s="1"/>
      <c r="F66" s="1"/>
      <c r="G66" s="69"/>
      <c r="H66" s="69"/>
    </row>
    <row r="67" spans="1:8" ht="13.5" thickTop="1">
      <c r="A67" s="18" t="s">
        <v>70</v>
      </c>
      <c r="B67" s="1"/>
      <c r="C67" s="1"/>
      <c r="D67" s="1"/>
      <c r="E67" s="1"/>
      <c r="F67" s="1"/>
      <c r="G67" s="70">
        <f>SUM(G57:G61)</f>
        <v>363.14656978266174</v>
      </c>
      <c r="H67" s="70">
        <f>SUM(H57:H61)</f>
        <v>350.368497088156</v>
      </c>
    </row>
    <row r="68" spans="1:8" ht="12.75">
      <c r="A68" s="1"/>
      <c r="B68" s="1"/>
      <c r="C68" s="1"/>
      <c r="D68" s="1"/>
      <c r="E68" s="1"/>
      <c r="F68" s="1"/>
      <c r="G68" s="41"/>
      <c r="H68" s="1"/>
    </row>
    <row r="70" ht="12.75"/>
    <row r="71" ht="12.75"/>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priority="1" dxfId="0" operator="equal">
      <formula>0</formula>
    </cfRule>
  </conditionalFormatting>
  <printOptions/>
  <pageMargins left="1" right="0.5" top="0.5" bottom="0.5" header="0.3" footer="0.3"/>
  <pageSetup fitToHeight="1" fitToWidth="1" horizontalDpi="1200" verticalDpi="1200" orientation="portrait" scale="7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I34" sqref="I34"/>
    </sheetView>
  </sheetViews>
  <sheetFormatPr defaultColWidth="9.140625" defaultRowHeight="12.75"/>
  <cols>
    <col min="1" max="1" width="26.00390625" style="2" customWidth="1"/>
    <col min="2" max="2" width="9.28125" style="2" bestFit="1" customWidth="1"/>
    <col min="3" max="4" width="9.140625" style="2" customWidth="1"/>
    <col min="5" max="5" width="10.8515625" style="2" customWidth="1"/>
    <col min="6" max="6" width="9.140625" style="2" customWidth="1"/>
    <col min="7" max="7" width="10.140625" style="2" customWidth="1"/>
    <col min="8" max="8" width="11.421875" style="2" customWidth="1"/>
    <col min="9" max="16384" width="9.140625" style="2" customWidth="1"/>
  </cols>
  <sheetData>
    <row r="1" spans="1:8" ht="84.75" customHeight="1">
      <c r="A1" s="1"/>
      <c r="B1" s="1"/>
      <c r="C1" s="1"/>
      <c r="D1" s="1"/>
      <c r="E1" s="1"/>
      <c r="F1" s="1"/>
      <c r="G1" s="1"/>
      <c r="H1" s="1"/>
    </row>
    <row r="2" spans="1:8" ht="15.75">
      <c r="A2" s="3" t="s">
        <v>0</v>
      </c>
      <c r="B2" s="52" t="s">
        <v>94</v>
      </c>
      <c r="C2" s="5"/>
      <c r="D2" s="1"/>
      <c r="E2" s="6" t="s">
        <v>2</v>
      </c>
      <c r="F2" s="7">
        <v>2009</v>
      </c>
      <c r="G2" s="1"/>
      <c r="H2" s="1"/>
    </row>
    <row r="3" spans="1:8" ht="15.75">
      <c r="A3" s="3" t="s">
        <v>3</v>
      </c>
      <c r="B3" s="8" t="s">
        <v>4</v>
      </c>
      <c r="C3" s="1"/>
      <c r="D3" s="1"/>
      <c r="E3" s="6" t="s">
        <v>5</v>
      </c>
      <c r="F3" s="9">
        <v>72.6</v>
      </c>
      <c r="G3" s="6"/>
      <c r="H3" s="8"/>
    </row>
    <row r="4" spans="1:12" ht="15.75">
      <c r="A4" s="3" t="s">
        <v>6</v>
      </c>
      <c r="B4" s="10">
        <v>15</v>
      </c>
      <c r="C4" s="1"/>
      <c r="D4" s="1"/>
      <c r="E4" s="6" t="s">
        <v>7</v>
      </c>
      <c r="F4" s="11">
        <v>2.1275</v>
      </c>
      <c r="G4" s="6"/>
      <c r="H4" s="8"/>
      <c r="L4" s="12"/>
    </row>
    <row r="5" spans="1:8" ht="15.75">
      <c r="A5" s="3"/>
      <c r="B5" s="1"/>
      <c r="C5" s="13"/>
      <c r="D5" s="13"/>
      <c r="E5" s="6"/>
      <c r="F5" s="8"/>
      <c r="G5" s="1"/>
      <c r="H5" s="1"/>
    </row>
    <row r="6" spans="1:8" ht="18">
      <c r="A6" s="14" t="s">
        <v>8</v>
      </c>
      <c r="B6" s="15">
        <v>2250</v>
      </c>
      <c r="C6" s="16" t="s">
        <v>82</v>
      </c>
      <c r="D6" s="17" t="s">
        <v>10</v>
      </c>
      <c r="E6" s="11">
        <v>1.9259259259259258</v>
      </c>
      <c r="F6" s="3" t="s">
        <v>83</v>
      </c>
      <c r="G6" s="1"/>
      <c r="H6" s="1"/>
    </row>
    <row r="7" spans="1:8" ht="12.75">
      <c r="A7" s="18"/>
      <c r="B7" s="19"/>
      <c r="C7" s="16"/>
      <c r="D7" s="16"/>
      <c r="E7" s="16"/>
      <c r="F7" s="16"/>
      <c r="G7" s="16"/>
      <c r="H7" s="1"/>
    </row>
    <row r="8" spans="1:8" ht="12.75" customHeight="1">
      <c r="A8" s="20"/>
      <c r="B8" s="19"/>
      <c r="C8" s="75" t="s">
        <v>12</v>
      </c>
      <c r="D8" s="84"/>
      <c r="E8" s="76"/>
      <c r="F8" s="75" t="s">
        <v>13</v>
      </c>
      <c r="G8" s="84"/>
      <c r="H8" s="76"/>
    </row>
    <row r="9" spans="1:8" ht="12.75" customHeight="1">
      <c r="A9" s="20"/>
      <c r="B9" s="21" t="s">
        <v>14</v>
      </c>
      <c r="C9" s="22" t="s">
        <v>15</v>
      </c>
      <c r="D9" s="23" t="s">
        <v>16</v>
      </c>
      <c r="E9" s="24" t="s">
        <v>17</v>
      </c>
      <c r="F9" s="22" t="s">
        <v>18</v>
      </c>
      <c r="G9" s="23" t="s">
        <v>16</v>
      </c>
      <c r="H9" s="25" t="s">
        <v>17</v>
      </c>
    </row>
    <row r="10" spans="1:8" ht="12.75" customHeight="1">
      <c r="A10" s="18" t="s">
        <v>19</v>
      </c>
      <c r="B10" s="26">
        <f>B6*E6</f>
        <v>4333.333333333333</v>
      </c>
      <c r="C10" s="27">
        <f>G67</f>
        <v>790.3749836951088</v>
      </c>
      <c r="D10" s="28">
        <f>B10-C10</f>
        <v>3542.9583496382243</v>
      </c>
      <c r="E10" s="29">
        <f>IF($B$6=0,0,C10/$B$6)</f>
        <v>0.35127777053115944</v>
      </c>
      <c r="F10" s="27">
        <f>H67</f>
        <v>777.5969110006032</v>
      </c>
      <c r="G10" s="28">
        <f>B10-F10</f>
        <v>3555.73642233273</v>
      </c>
      <c r="H10" s="30">
        <f>IF($B$6=0,0,F10/$B$6)</f>
        <v>0.3455986271113792</v>
      </c>
    </row>
    <row r="11" spans="1:8" ht="12.75" customHeight="1">
      <c r="A11" s="31"/>
      <c r="B11" s="1"/>
      <c r="C11" s="1"/>
      <c r="D11" s="1"/>
      <c r="E11" s="1"/>
      <c r="F11" s="1"/>
      <c r="G11" s="1"/>
      <c r="H11" s="1"/>
    </row>
    <row r="12" spans="1:8" ht="12.75" customHeight="1">
      <c r="A12" s="85" t="s">
        <v>20</v>
      </c>
      <c r="B12" s="82" t="s">
        <v>21</v>
      </c>
      <c r="C12" s="88" t="s">
        <v>22</v>
      </c>
      <c r="D12" s="82" t="s">
        <v>23</v>
      </c>
      <c r="E12" s="88" t="s">
        <v>24</v>
      </c>
      <c r="F12" s="82" t="s">
        <v>25</v>
      </c>
      <c r="G12" s="82" t="s">
        <v>26</v>
      </c>
      <c r="H12" s="88" t="s">
        <v>27</v>
      </c>
    </row>
    <row r="13" spans="1:11" ht="13.5" customHeight="1" thickBot="1">
      <c r="A13" s="86"/>
      <c r="B13" s="87"/>
      <c r="C13" s="89"/>
      <c r="D13" s="87"/>
      <c r="E13" s="89"/>
      <c r="F13" s="87"/>
      <c r="G13" s="87"/>
      <c r="H13" s="89"/>
      <c r="J13" s="2" t="s">
        <v>28</v>
      </c>
      <c r="K13" s="2" t="s">
        <v>29</v>
      </c>
    </row>
    <row r="14" spans="1:11" ht="13.5" thickTop="1">
      <c r="A14" s="32" t="s">
        <v>30</v>
      </c>
      <c r="B14" s="50" t="s">
        <v>4</v>
      </c>
      <c r="C14" s="50">
        <v>1</v>
      </c>
      <c r="D14" s="19">
        <f>IF(J14=0,0,J14*$B$4)</f>
        <v>3.75</v>
      </c>
      <c r="E14" s="19">
        <f>IF(K14=0,0,K14*$F$4)</f>
        <v>0.17729166666666665</v>
      </c>
      <c r="F14" s="34">
        <v>0</v>
      </c>
      <c r="G14" s="34">
        <v>1.3461538461538463</v>
      </c>
      <c r="H14" s="35">
        <f>SUM(D14:G14)</f>
        <v>5.273445512820513</v>
      </c>
      <c r="J14" s="36">
        <v>0.25</v>
      </c>
      <c r="K14" s="37">
        <v>0.08333333333333333</v>
      </c>
    </row>
    <row r="15" spans="1:11" ht="12.75">
      <c r="A15" s="32" t="s">
        <v>31</v>
      </c>
      <c r="B15" s="50" t="s">
        <v>4</v>
      </c>
      <c r="C15" s="50">
        <v>1</v>
      </c>
      <c r="D15" s="19">
        <f aca="true" t="shared" si="0" ref="D15:D28">IF(J15=0,0,J15*$B$4)</f>
        <v>3.75</v>
      </c>
      <c r="E15" s="19">
        <f aca="true" t="shared" si="1" ref="E15:E28">IF(K15=0,0,K15*$F$4)</f>
        <v>0.17729166666666665</v>
      </c>
      <c r="F15" s="34">
        <v>0</v>
      </c>
      <c r="G15" s="34">
        <v>0.763157894736842</v>
      </c>
      <c r="H15" s="35">
        <f aca="true" t="shared" si="2" ref="H15:H28">SUM(D15:G15)</f>
        <v>4.690449561403509</v>
      </c>
      <c r="J15" s="36">
        <v>0.25</v>
      </c>
      <c r="K15" s="38">
        <v>0.08333333333333333</v>
      </c>
    </row>
    <row r="16" spans="1:11" ht="12.75">
      <c r="A16" s="32" t="s">
        <v>32</v>
      </c>
      <c r="B16" s="50" t="s">
        <v>4</v>
      </c>
      <c r="C16" s="50">
        <v>1</v>
      </c>
      <c r="D16" s="19">
        <f t="shared" si="0"/>
        <v>3.75</v>
      </c>
      <c r="E16" s="19">
        <f t="shared" si="1"/>
        <v>0.531875</v>
      </c>
      <c r="F16" s="34">
        <v>0</v>
      </c>
      <c r="G16" s="34">
        <v>3.8157894736842106</v>
      </c>
      <c r="H16" s="35">
        <f t="shared" si="2"/>
        <v>8.097664473684212</v>
      </c>
      <c r="J16" s="36">
        <v>0.25</v>
      </c>
      <c r="K16" s="38">
        <v>0.25</v>
      </c>
    </row>
    <row r="17" spans="1:11" ht="12.75">
      <c r="A17" s="32" t="s">
        <v>33</v>
      </c>
      <c r="B17" s="50" t="s">
        <v>4</v>
      </c>
      <c r="C17" s="50">
        <v>0.25</v>
      </c>
      <c r="D17" s="19">
        <f t="shared" si="0"/>
        <v>0.9375</v>
      </c>
      <c r="E17" s="19">
        <f t="shared" si="1"/>
        <v>0.04432291666666666</v>
      </c>
      <c r="F17" s="34">
        <v>0</v>
      </c>
      <c r="G17" s="34">
        <v>4.923076923076923</v>
      </c>
      <c r="H17" s="35">
        <f t="shared" si="2"/>
        <v>5.90489983974359</v>
      </c>
      <c r="J17" s="36">
        <v>0.0625</v>
      </c>
      <c r="K17" s="38">
        <v>0.020833333333333332</v>
      </c>
    </row>
    <row r="18" spans="1:11" ht="12.75">
      <c r="A18" s="32" t="s">
        <v>34</v>
      </c>
      <c r="B18" s="50" t="s">
        <v>4</v>
      </c>
      <c r="C18" s="50">
        <v>1</v>
      </c>
      <c r="D18" s="19">
        <f t="shared" si="0"/>
        <v>3.75</v>
      </c>
      <c r="E18" s="19">
        <f t="shared" si="1"/>
        <v>0.17729166666666665</v>
      </c>
      <c r="F18" s="34">
        <v>0</v>
      </c>
      <c r="G18" s="34">
        <v>0.5517241379310345</v>
      </c>
      <c r="H18" s="35">
        <f t="shared" si="2"/>
        <v>4.479015804597701</v>
      </c>
      <c r="J18" s="36">
        <v>0.25</v>
      </c>
      <c r="K18" s="38">
        <v>0.08333333333333333</v>
      </c>
    </row>
    <row r="19" spans="1:11" ht="12.75">
      <c r="A19" s="32" t="s">
        <v>35</v>
      </c>
      <c r="B19" s="50" t="s">
        <v>4</v>
      </c>
      <c r="C19" s="50">
        <v>1</v>
      </c>
      <c r="D19" s="19">
        <f t="shared" si="0"/>
        <v>15</v>
      </c>
      <c r="E19" s="19">
        <f t="shared" si="1"/>
        <v>0</v>
      </c>
      <c r="F19" s="34">
        <v>0</v>
      </c>
      <c r="G19" s="34">
        <v>0</v>
      </c>
      <c r="H19" s="35">
        <f t="shared" si="2"/>
        <v>15</v>
      </c>
      <c r="J19" s="39">
        <v>1</v>
      </c>
      <c r="K19" s="38">
        <v>0</v>
      </c>
    </row>
    <row r="20" spans="1:11" ht="12.75">
      <c r="A20" s="32" t="s">
        <v>36</v>
      </c>
      <c r="B20" s="50" t="s">
        <v>4</v>
      </c>
      <c r="C20" s="50">
        <v>2</v>
      </c>
      <c r="D20" s="19">
        <f t="shared" si="0"/>
        <v>15</v>
      </c>
      <c r="E20" s="19">
        <f t="shared" si="1"/>
        <v>0</v>
      </c>
      <c r="F20" s="34">
        <v>0</v>
      </c>
      <c r="G20" s="34">
        <v>0</v>
      </c>
      <c r="H20" s="35">
        <f t="shared" si="2"/>
        <v>15</v>
      </c>
      <c r="J20" s="39">
        <v>1</v>
      </c>
      <c r="K20" s="38">
        <v>0</v>
      </c>
    </row>
    <row r="21" spans="1:11" ht="12.75">
      <c r="A21" s="32" t="s">
        <v>34</v>
      </c>
      <c r="B21" s="50" t="s">
        <v>4</v>
      </c>
      <c r="C21" s="50">
        <v>1</v>
      </c>
      <c r="D21" s="19">
        <f t="shared" si="0"/>
        <v>3.75</v>
      </c>
      <c r="E21" s="19">
        <f t="shared" si="1"/>
        <v>0.17729166666666665</v>
      </c>
      <c r="F21" s="34">
        <v>0</v>
      </c>
      <c r="G21" s="34">
        <v>0.5517241379310345</v>
      </c>
      <c r="H21" s="35">
        <f t="shared" si="2"/>
        <v>4.479015804597701</v>
      </c>
      <c r="J21" s="39">
        <v>0.25</v>
      </c>
      <c r="K21" s="38">
        <v>0.08333333333333333</v>
      </c>
    </row>
    <row r="22" spans="1:11" ht="12.75">
      <c r="A22" s="32" t="s">
        <v>37</v>
      </c>
      <c r="B22" s="50" t="s">
        <v>4</v>
      </c>
      <c r="C22" s="50">
        <v>3</v>
      </c>
      <c r="D22" s="19">
        <f t="shared" si="0"/>
        <v>11.25</v>
      </c>
      <c r="E22" s="19">
        <f t="shared" si="1"/>
        <v>0</v>
      </c>
      <c r="F22" s="34">
        <v>0</v>
      </c>
      <c r="G22" s="34">
        <v>0</v>
      </c>
      <c r="H22" s="35">
        <f t="shared" si="2"/>
        <v>11.25</v>
      </c>
      <c r="J22" s="39">
        <v>0.75</v>
      </c>
      <c r="K22" s="38">
        <v>0</v>
      </c>
    </row>
    <row r="23" spans="1:11" ht="12.75">
      <c r="A23" s="32" t="s">
        <v>38</v>
      </c>
      <c r="B23" s="50" t="s">
        <v>4</v>
      </c>
      <c r="C23" s="50">
        <v>2</v>
      </c>
      <c r="D23" s="19">
        <f t="shared" si="0"/>
        <v>15</v>
      </c>
      <c r="E23" s="19">
        <f t="shared" si="1"/>
        <v>0</v>
      </c>
      <c r="F23" s="34">
        <v>0</v>
      </c>
      <c r="G23" s="34">
        <v>0</v>
      </c>
      <c r="H23" s="35">
        <f t="shared" si="2"/>
        <v>15</v>
      </c>
      <c r="J23" s="39">
        <v>1</v>
      </c>
      <c r="K23" s="38">
        <v>0</v>
      </c>
    </row>
    <row r="24" spans="1:11" ht="12.75">
      <c r="A24" s="32"/>
      <c r="B24" s="50" t="s">
        <v>39</v>
      </c>
      <c r="C24" s="50"/>
      <c r="D24" s="19">
        <f t="shared" si="0"/>
        <v>0</v>
      </c>
      <c r="E24" s="19">
        <f t="shared" si="1"/>
        <v>0</v>
      </c>
      <c r="F24" s="34" t="s">
        <v>39</v>
      </c>
      <c r="G24" s="34" t="s">
        <v>39</v>
      </c>
      <c r="H24" s="35">
        <f t="shared" si="2"/>
        <v>0</v>
      </c>
      <c r="J24" s="39">
        <v>0</v>
      </c>
      <c r="K24" s="38">
        <v>0</v>
      </c>
    </row>
    <row r="25" spans="1:11" ht="12.75">
      <c r="A25" s="32"/>
      <c r="B25" s="50" t="s">
        <v>39</v>
      </c>
      <c r="C25" s="50"/>
      <c r="D25" s="19">
        <f t="shared" si="0"/>
        <v>0</v>
      </c>
      <c r="E25" s="19">
        <f t="shared" si="1"/>
        <v>0</v>
      </c>
      <c r="F25" s="34" t="s">
        <v>39</v>
      </c>
      <c r="G25" s="34" t="s">
        <v>39</v>
      </c>
      <c r="H25" s="35">
        <f t="shared" si="2"/>
        <v>0</v>
      </c>
      <c r="J25" s="39">
        <v>0</v>
      </c>
      <c r="K25" s="38">
        <v>0</v>
      </c>
    </row>
    <row r="26" spans="1:11" ht="12.75">
      <c r="A26" s="32"/>
      <c r="B26" s="50" t="s">
        <v>39</v>
      </c>
      <c r="C26" s="50"/>
      <c r="D26" s="19">
        <f t="shared" si="0"/>
        <v>0</v>
      </c>
      <c r="E26" s="19">
        <f t="shared" si="1"/>
        <v>0</v>
      </c>
      <c r="F26" s="34" t="s">
        <v>39</v>
      </c>
      <c r="G26" s="34" t="s">
        <v>39</v>
      </c>
      <c r="H26" s="35">
        <f t="shared" si="2"/>
        <v>0</v>
      </c>
      <c r="J26" s="39">
        <v>0</v>
      </c>
      <c r="K26" s="38">
        <v>0</v>
      </c>
    </row>
    <row r="27" spans="1:11" ht="12.75">
      <c r="A27" s="32"/>
      <c r="B27" s="50" t="s">
        <v>39</v>
      </c>
      <c r="C27" s="50"/>
      <c r="D27" s="19">
        <f t="shared" si="0"/>
        <v>0</v>
      </c>
      <c r="E27" s="19">
        <f t="shared" si="1"/>
        <v>0</v>
      </c>
      <c r="F27" s="34" t="s">
        <v>39</v>
      </c>
      <c r="G27" s="34" t="s">
        <v>39</v>
      </c>
      <c r="H27" s="35">
        <f t="shared" si="2"/>
        <v>0</v>
      </c>
      <c r="J27" s="39">
        <v>0</v>
      </c>
      <c r="K27" s="38">
        <v>0</v>
      </c>
    </row>
    <row r="28" spans="1:11" ht="12.75">
      <c r="A28" s="32"/>
      <c r="B28" s="50" t="s">
        <v>39</v>
      </c>
      <c r="C28" s="50"/>
      <c r="D28" s="19">
        <f t="shared" si="0"/>
        <v>0</v>
      </c>
      <c r="E28" s="19">
        <f t="shared" si="1"/>
        <v>0</v>
      </c>
      <c r="F28" s="34" t="s">
        <v>39</v>
      </c>
      <c r="G28" s="34" t="s">
        <v>39</v>
      </c>
      <c r="H28" s="35">
        <f t="shared" si="2"/>
        <v>0</v>
      </c>
      <c r="J28" s="39">
        <v>0</v>
      </c>
      <c r="K28" s="38">
        <v>0</v>
      </c>
    </row>
    <row r="29" spans="1:8" ht="2.25" customHeight="1" thickBot="1">
      <c r="A29" s="40"/>
      <c r="B29" s="40"/>
      <c r="C29" s="40"/>
      <c r="D29" s="40"/>
      <c r="E29" s="40"/>
      <c r="F29" s="40"/>
      <c r="G29" s="40"/>
      <c r="H29" s="40"/>
    </row>
    <row r="30" spans="1:8" ht="13.5" thickTop="1">
      <c r="A30" s="18" t="s">
        <v>40</v>
      </c>
      <c r="B30" s="18"/>
      <c r="C30" s="1"/>
      <c r="D30" s="41">
        <f>SUM(D14:D29)</f>
        <v>75.9375</v>
      </c>
      <c r="E30" s="41">
        <f>SUM(E14:E29)</f>
        <v>1.2853645833333334</v>
      </c>
      <c r="F30" s="41">
        <f>SUM(F14:F29)</f>
        <v>0</v>
      </c>
      <c r="G30" s="41">
        <f>SUM(G14:G29)</f>
        <v>11.951626413513889</v>
      </c>
      <c r="H30" s="41">
        <f>SUM(H14:H29)</f>
        <v>89.17449099684723</v>
      </c>
    </row>
    <row r="31" spans="1:8" ht="12.75">
      <c r="A31" s="18"/>
      <c r="B31" s="18"/>
      <c r="C31" s="1"/>
      <c r="D31" s="41"/>
      <c r="E31" s="41"/>
      <c r="F31" s="41"/>
      <c r="G31" s="41"/>
      <c r="H31" s="41"/>
    </row>
    <row r="32" spans="1:8" ht="12.75">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95</v>
      </c>
      <c r="B35" s="83" t="s">
        <v>50</v>
      </c>
      <c r="C35" s="83"/>
      <c r="D35" s="46">
        <v>1</v>
      </c>
      <c r="E35" s="47">
        <v>3</v>
      </c>
      <c r="F35" s="48" t="s">
        <v>4</v>
      </c>
      <c r="G35" s="49">
        <v>8.95</v>
      </c>
      <c r="H35" s="41">
        <f>IF(G35="","",G35*E35*D35)</f>
        <v>26.849999999999998</v>
      </c>
    </row>
    <row r="36" spans="1:8" ht="12.75">
      <c r="A36" s="32" t="s">
        <v>51</v>
      </c>
      <c r="B36" s="72" t="s">
        <v>52</v>
      </c>
      <c r="C36" s="72"/>
      <c r="D36" s="46">
        <v>1</v>
      </c>
      <c r="E36" s="47">
        <v>3</v>
      </c>
      <c r="F36" s="48" t="s">
        <v>53</v>
      </c>
      <c r="G36" s="49">
        <v>27</v>
      </c>
      <c r="H36" s="41">
        <f>IF(G36="","",G36*E36*D36)</f>
        <v>81</v>
      </c>
    </row>
    <row r="37" spans="1:8" ht="12.75">
      <c r="A37" s="32" t="s">
        <v>93</v>
      </c>
      <c r="B37" s="72" t="s">
        <v>52</v>
      </c>
      <c r="C37" s="72"/>
      <c r="D37" s="46">
        <v>1</v>
      </c>
      <c r="E37" s="47">
        <v>3</v>
      </c>
      <c r="F37" s="48" t="s">
        <v>53</v>
      </c>
      <c r="G37" s="49">
        <v>15</v>
      </c>
      <c r="H37" s="41">
        <f aca="true" t="shared" si="3" ref="H37:H49">IF(G37="","",G37*E37*D37)</f>
        <v>45</v>
      </c>
    </row>
    <row r="38" spans="1:8" ht="12.75">
      <c r="A38" s="32" t="s">
        <v>54</v>
      </c>
      <c r="B38" s="72" t="s">
        <v>52</v>
      </c>
      <c r="C38" s="72"/>
      <c r="D38" s="46">
        <v>1</v>
      </c>
      <c r="E38" s="47">
        <v>100</v>
      </c>
      <c r="F38" s="48" t="s">
        <v>55</v>
      </c>
      <c r="G38" s="49">
        <v>0.015</v>
      </c>
      <c r="H38" s="41">
        <f t="shared" si="3"/>
        <v>1.5</v>
      </c>
    </row>
    <row r="39" spans="1:8" ht="12.75">
      <c r="A39" s="32"/>
      <c r="B39" s="72" t="s">
        <v>39</v>
      </c>
      <c r="C39" s="72"/>
      <c r="D39" s="46"/>
      <c r="E39" s="47"/>
      <c r="F39" s="48" t="s">
        <v>39</v>
      </c>
      <c r="G39" s="49" t="s">
        <v>39</v>
      </c>
      <c r="H39" s="41">
        <f t="shared" si="3"/>
      </c>
    </row>
    <row r="40" spans="1:8" ht="12.75">
      <c r="A40" s="32"/>
      <c r="B40" s="72" t="s">
        <v>39</v>
      </c>
      <c r="C40" s="72"/>
      <c r="D40" s="46"/>
      <c r="E40" s="47"/>
      <c r="F40" s="48" t="s">
        <v>39</v>
      </c>
      <c r="G40" s="49" t="s">
        <v>39</v>
      </c>
      <c r="H40" s="41">
        <f t="shared" si="3"/>
      </c>
    </row>
    <row r="41" spans="1:8" ht="12.75">
      <c r="A41" s="32"/>
      <c r="B41" s="72" t="s">
        <v>39</v>
      </c>
      <c r="C41" s="72"/>
      <c r="D41" s="46"/>
      <c r="E41" s="47"/>
      <c r="F41" s="48" t="s">
        <v>39</v>
      </c>
      <c r="G41" s="49" t="s">
        <v>39</v>
      </c>
      <c r="H41" s="41">
        <f t="shared" si="3"/>
      </c>
    </row>
    <row r="42" spans="1:8" ht="12.75">
      <c r="A42" s="32"/>
      <c r="B42" s="72" t="s">
        <v>39</v>
      </c>
      <c r="C42" s="72"/>
      <c r="D42" s="46"/>
      <c r="E42" s="47"/>
      <c r="F42" s="48" t="s">
        <v>39</v>
      </c>
      <c r="G42" s="49" t="s">
        <v>39</v>
      </c>
      <c r="H42" s="41">
        <f t="shared" si="3"/>
      </c>
    </row>
    <row r="43" spans="1:8" ht="12.75">
      <c r="A43" s="32"/>
      <c r="B43" s="72" t="s">
        <v>39</v>
      </c>
      <c r="C43" s="72"/>
      <c r="D43" s="51"/>
      <c r="E43" s="47"/>
      <c r="F43" s="48" t="s">
        <v>39</v>
      </c>
      <c r="G43" s="49" t="s">
        <v>39</v>
      </c>
      <c r="H43" s="41">
        <f t="shared" si="3"/>
      </c>
    </row>
    <row r="44" spans="1:8" ht="12.75">
      <c r="A44" s="32"/>
      <c r="B44" s="72" t="s">
        <v>39</v>
      </c>
      <c r="C44" s="72"/>
      <c r="D44" s="51"/>
      <c r="E44" s="47"/>
      <c r="F44" s="48" t="s">
        <v>39</v>
      </c>
      <c r="G44" s="49" t="s">
        <v>39</v>
      </c>
      <c r="H44" s="41">
        <f t="shared" si="3"/>
      </c>
    </row>
    <row r="45" spans="1:8" ht="12.75">
      <c r="A45" s="32"/>
      <c r="B45" s="72" t="s">
        <v>39</v>
      </c>
      <c r="C45" s="72"/>
      <c r="D45" s="51"/>
      <c r="E45" s="47"/>
      <c r="F45" s="48" t="s">
        <v>39</v>
      </c>
      <c r="G45" s="49" t="s">
        <v>39</v>
      </c>
      <c r="H45" s="41">
        <f t="shared" si="3"/>
      </c>
    </row>
    <row r="46" spans="1:8" ht="12.75">
      <c r="A46" s="32"/>
      <c r="B46" s="72" t="s">
        <v>39</v>
      </c>
      <c r="C46" s="72"/>
      <c r="D46" s="51"/>
      <c r="E46" s="47"/>
      <c r="F46" s="48" t="s">
        <v>39</v>
      </c>
      <c r="G46" s="49" t="s">
        <v>39</v>
      </c>
      <c r="H46" s="41">
        <f t="shared" si="3"/>
      </c>
    </row>
    <row r="47" spans="1:8" ht="12.75">
      <c r="A47" s="32"/>
      <c r="B47" s="72" t="s">
        <v>39</v>
      </c>
      <c r="C47" s="72"/>
      <c r="D47" s="51"/>
      <c r="E47" s="47"/>
      <c r="F47" s="48" t="s">
        <v>39</v>
      </c>
      <c r="G47" s="49" t="s">
        <v>39</v>
      </c>
      <c r="H47" s="41">
        <f t="shared" si="3"/>
      </c>
    </row>
    <row r="48" spans="1:8" ht="12.75">
      <c r="A48" s="32"/>
      <c r="B48" s="72" t="s">
        <v>39</v>
      </c>
      <c r="C48" s="72"/>
      <c r="D48" s="51"/>
      <c r="E48" s="47"/>
      <c r="F48" s="48" t="s">
        <v>39</v>
      </c>
      <c r="G48" s="49" t="s">
        <v>39</v>
      </c>
      <c r="H48" s="41">
        <f t="shared" si="3"/>
      </c>
    </row>
    <row r="49" spans="1:8" ht="12.75">
      <c r="A49" s="32"/>
      <c r="B49" s="71" t="s">
        <v>39</v>
      </c>
      <c r="C49" s="71"/>
      <c r="D49" s="51"/>
      <c r="E49" s="47"/>
      <c r="F49" s="48" t="s">
        <v>39</v>
      </c>
      <c r="G49" s="49" t="s">
        <v>39</v>
      </c>
      <c r="H49" s="41">
        <f t="shared" si="3"/>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154.35</v>
      </c>
    </row>
    <row r="52" spans="1:8" ht="12.75">
      <c r="A52" s="18"/>
      <c r="B52" s="1"/>
      <c r="C52" s="41"/>
      <c r="D52" s="1"/>
      <c r="E52" s="1"/>
      <c r="F52" s="1"/>
      <c r="G52" s="41"/>
      <c r="H52" s="41"/>
    </row>
    <row r="53" spans="1:8" ht="12.75">
      <c r="A53" s="1"/>
      <c r="B53" s="1"/>
      <c r="C53" s="1"/>
      <c r="D53" s="1"/>
      <c r="E53" s="1"/>
      <c r="F53" s="1"/>
      <c r="G53" s="56" t="s">
        <v>12</v>
      </c>
      <c r="H53" s="56" t="s">
        <v>13</v>
      </c>
    </row>
    <row r="54" spans="1:8" ht="12.75">
      <c r="A54" s="18" t="s">
        <v>57</v>
      </c>
      <c r="B54" s="1"/>
      <c r="C54" s="1"/>
      <c r="D54" s="1"/>
      <c r="E54" s="1"/>
      <c r="F54" s="1"/>
      <c r="G54" s="57">
        <f>H30+H51</f>
        <v>243.52449099684722</v>
      </c>
      <c r="H54" s="57">
        <f>SUM(D30:F30,H51)</f>
        <v>231.57286458333334</v>
      </c>
    </row>
    <row r="55" spans="1:8" ht="12.75">
      <c r="A55" s="58" t="s">
        <v>58</v>
      </c>
      <c r="B55" s="1" t="s">
        <v>59</v>
      </c>
      <c r="C55" s="1"/>
      <c r="D55" s="59" t="s">
        <v>60</v>
      </c>
      <c r="E55" s="1"/>
      <c r="F55" s="59" t="s">
        <v>61</v>
      </c>
      <c r="G55" s="60"/>
      <c r="H55" s="60"/>
    </row>
    <row r="56" spans="1:8" ht="12.75">
      <c r="A56" s="58"/>
      <c r="B56" s="41">
        <f>H54</f>
        <v>231.57286458333334</v>
      </c>
      <c r="C56" s="1"/>
      <c r="D56" s="61">
        <v>0.06</v>
      </c>
      <c r="E56" s="62"/>
      <c r="F56" s="63">
        <v>8</v>
      </c>
      <c r="G56" s="64">
        <f>B56*D56*F56/12</f>
        <v>9.262914583333332</v>
      </c>
      <c r="H56" s="64">
        <f>G56</f>
        <v>9.262914583333332</v>
      </c>
    </row>
    <row r="57" spans="1:8" ht="12.75">
      <c r="A57" s="18" t="s">
        <v>62</v>
      </c>
      <c r="B57" s="1"/>
      <c r="C57" s="1"/>
      <c r="D57" s="1"/>
      <c r="E57" s="1"/>
      <c r="F57" s="1"/>
      <c r="G57" s="64">
        <f>SUM(G54:G56)</f>
        <v>252.78740558018055</v>
      </c>
      <c r="H57" s="64">
        <f>SUM(H54:H56)</f>
        <v>240.83577916666667</v>
      </c>
    </row>
    <row r="58" spans="1:8" ht="12.75">
      <c r="A58" s="1"/>
      <c r="B58" s="1"/>
      <c r="C58" s="1"/>
      <c r="D58" s="1"/>
      <c r="E58" s="1"/>
      <c r="F58" s="1"/>
      <c r="G58" s="60"/>
      <c r="H58" s="60"/>
    </row>
    <row r="59" spans="1:8" ht="12.75">
      <c r="A59" s="18" t="s">
        <v>63</v>
      </c>
      <c r="B59" s="1"/>
      <c r="C59" s="1"/>
      <c r="D59" s="1" t="s">
        <v>14</v>
      </c>
      <c r="E59" s="1"/>
      <c r="F59" s="1"/>
      <c r="G59" s="65">
        <v>60.79501169134841</v>
      </c>
      <c r="H59" s="65">
        <v>60.79501169134841</v>
      </c>
    </row>
    <row r="60" spans="1:8" ht="12.75">
      <c r="A60" s="18" t="s">
        <v>64</v>
      </c>
      <c r="D60" s="66">
        <v>0.208326540081738</v>
      </c>
      <c r="E60" s="1" t="str">
        <f>F6</f>
        <v> per lb</v>
      </c>
      <c r="F60" s="1"/>
      <c r="G60" s="67">
        <f>B6*D60</f>
        <v>468.7347151839105</v>
      </c>
      <c r="H60" s="67">
        <v>468.7347151839105</v>
      </c>
    </row>
    <row r="61" spans="1:8" ht="12.75">
      <c r="A61" s="18" t="s">
        <v>65</v>
      </c>
      <c r="B61" s="1"/>
      <c r="C61" s="1"/>
      <c r="D61" s="1"/>
      <c r="E61" s="1"/>
      <c r="F61" s="1"/>
      <c r="G61" s="67">
        <f>SUM(G62:G65)</f>
        <v>8.057851239669422</v>
      </c>
      <c r="H61" s="67">
        <f>SUM(H62:H65)</f>
        <v>7.231404958677687</v>
      </c>
    </row>
    <row r="62" spans="1:8" ht="12.75">
      <c r="A62" s="1"/>
      <c r="B62" s="31" t="s">
        <v>66</v>
      </c>
      <c r="C62" s="1"/>
      <c r="D62" s="1"/>
      <c r="E62" s="1"/>
      <c r="F62" s="1"/>
      <c r="G62" s="65">
        <v>0.27548209366391185</v>
      </c>
      <c r="H62" s="65">
        <v>0.27548209366391185</v>
      </c>
    </row>
    <row r="63" spans="1:8" ht="12.75">
      <c r="A63" s="1"/>
      <c r="B63" s="31" t="s">
        <v>67</v>
      </c>
      <c r="C63" s="1"/>
      <c r="D63" s="1"/>
      <c r="E63" s="1"/>
      <c r="F63" s="1"/>
      <c r="G63" s="65">
        <v>0.8264462809917356</v>
      </c>
      <c r="H63" s="65"/>
    </row>
    <row r="64" spans="1:8" ht="12.75">
      <c r="A64" s="18"/>
      <c r="B64" s="68" t="s">
        <v>68</v>
      </c>
      <c r="C64" s="1"/>
      <c r="D64" s="1"/>
      <c r="E64" s="1"/>
      <c r="F64" s="1"/>
      <c r="G64" s="65">
        <v>0.06887052341597796</v>
      </c>
      <c r="H64" s="65">
        <v>0.06887052341597796</v>
      </c>
    </row>
    <row r="65" spans="1:8" ht="12.75">
      <c r="A65" s="18"/>
      <c r="B65" s="68" t="s">
        <v>69</v>
      </c>
      <c r="C65" s="1"/>
      <c r="D65" s="1"/>
      <c r="E65" s="1"/>
      <c r="F65" s="1"/>
      <c r="G65" s="65">
        <v>6.887052341597797</v>
      </c>
      <c r="H65" s="65">
        <v>6.887052341597797</v>
      </c>
    </row>
    <row r="66" spans="1:8" ht="13.5" thickBot="1">
      <c r="A66" s="18"/>
      <c r="B66" s="1"/>
      <c r="C66" s="1"/>
      <c r="D66" s="1"/>
      <c r="E66" s="1"/>
      <c r="F66" s="1"/>
      <c r="G66" s="69"/>
      <c r="H66" s="69"/>
    </row>
    <row r="67" spans="1:8" ht="13.5" thickTop="1">
      <c r="A67" s="18" t="s">
        <v>70</v>
      </c>
      <c r="B67" s="1"/>
      <c r="C67" s="1"/>
      <c r="D67" s="1"/>
      <c r="E67" s="1"/>
      <c r="F67" s="1"/>
      <c r="G67" s="70">
        <f>SUM(G57:G61)</f>
        <v>790.3749836951088</v>
      </c>
      <c r="H67" s="70">
        <f>SUM(H57:H61)</f>
        <v>777.5969110006032</v>
      </c>
    </row>
    <row r="68" spans="1:8" ht="12.75">
      <c r="A68" s="1"/>
      <c r="B68" s="1"/>
      <c r="C68" s="1"/>
      <c r="D68" s="1"/>
      <c r="E68" s="1"/>
      <c r="F68" s="1"/>
      <c r="G68" s="41"/>
      <c r="H68" s="1"/>
    </row>
    <row r="70" ht="12.75"/>
    <row r="71" ht="12.75"/>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priority="1" dxfId="0" operator="equal">
      <formula>0</formula>
    </cfRule>
  </conditionalFormatting>
  <printOptions/>
  <pageMargins left="1" right="0.5" top="0.5" bottom="0.5" header="0.3" footer="0.3"/>
  <pageSetup fitToHeight="1" fitToWidth="1" horizontalDpi="1200" verticalDpi="1200" orientation="portrait" scale="72" r:id="rId2"/>
  <drawing r:id="rId1"/>
</worksheet>
</file>

<file path=xl/worksheets/sheet2.xml><?xml version="1.0" encoding="utf-8"?>
<worksheet xmlns="http://schemas.openxmlformats.org/spreadsheetml/2006/main" xmlns:r="http://schemas.openxmlformats.org/officeDocument/2006/relationships">
  <dimension ref="B2:D13"/>
  <sheetViews>
    <sheetView zoomScalePageLayoutView="0" workbookViewId="0" topLeftCell="A1">
      <selection activeCell="B18" sqref="B18"/>
    </sheetView>
  </sheetViews>
  <sheetFormatPr defaultColWidth="9.140625" defaultRowHeight="12.75"/>
  <cols>
    <col min="1" max="1" width="9.140625" style="90" customWidth="1"/>
    <col min="2" max="2" width="53.28125" style="90" customWidth="1"/>
    <col min="3" max="3" width="25.00390625" style="90" customWidth="1"/>
    <col min="4" max="4" width="16.8515625" style="90" customWidth="1"/>
    <col min="5" max="16384" width="9.140625" style="90" customWidth="1"/>
  </cols>
  <sheetData>
    <row r="2" spans="2:4" ht="30.75">
      <c r="B2" s="94" t="s">
        <v>100</v>
      </c>
      <c r="C2" s="94"/>
      <c r="D2" s="94"/>
    </row>
    <row r="3" spans="2:4" ht="104.25" customHeight="1" thickBot="1">
      <c r="B3" s="95" t="s">
        <v>101</v>
      </c>
      <c r="C3" s="95"/>
      <c r="D3" s="95"/>
    </row>
    <row r="4" spans="2:4" ht="15.75">
      <c r="B4" s="96" t="s">
        <v>102</v>
      </c>
      <c r="C4" s="97" t="s">
        <v>109</v>
      </c>
      <c r="D4" s="98"/>
    </row>
    <row r="5" spans="2:4" ht="15.75">
      <c r="B5" s="99" t="s">
        <v>103</v>
      </c>
      <c r="C5" s="100" t="s">
        <v>1</v>
      </c>
      <c r="D5" s="101">
        <v>2</v>
      </c>
    </row>
    <row r="6" spans="2:4" ht="15.75">
      <c r="B6" s="99" t="s">
        <v>104</v>
      </c>
      <c r="C6" s="100" t="s">
        <v>110</v>
      </c>
      <c r="D6" s="101">
        <v>2</v>
      </c>
    </row>
    <row r="7" spans="2:4" ht="15.75">
      <c r="B7" s="99" t="s">
        <v>105</v>
      </c>
      <c r="C7" s="100" t="s">
        <v>77</v>
      </c>
      <c r="D7" s="101">
        <v>1</v>
      </c>
    </row>
    <row r="8" spans="2:4" ht="15.75">
      <c r="B8" s="99" t="s">
        <v>106</v>
      </c>
      <c r="C8" s="100" t="s">
        <v>79</v>
      </c>
      <c r="D8" s="101">
        <v>1</v>
      </c>
    </row>
    <row r="9" spans="2:4" ht="15.75">
      <c r="B9" s="99" t="s">
        <v>107</v>
      </c>
      <c r="C9" s="100" t="s">
        <v>81</v>
      </c>
      <c r="D9" s="101">
        <v>2</v>
      </c>
    </row>
    <row r="10" spans="2:4" ht="15.75">
      <c r="B10" s="99" t="s">
        <v>108</v>
      </c>
      <c r="C10" s="100" t="s">
        <v>85</v>
      </c>
      <c r="D10" s="101">
        <v>1</v>
      </c>
    </row>
    <row r="11" spans="2:4" ht="15.75">
      <c r="B11" s="102"/>
      <c r="C11" s="100" t="s">
        <v>87</v>
      </c>
      <c r="D11" s="101">
        <v>1</v>
      </c>
    </row>
    <row r="12" spans="2:4" ht="15">
      <c r="B12" s="103"/>
      <c r="C12" s="100" t="s">
        <v>91</v>
      </c>
      <c r="D12" s="101">
        <v>2</v>
      </c>
    </row>
    <row r="13" spans="2:4" ht="15.75" thickBot="1">
      <c r="B13" s="104"/>
      <c r="C13" s="105" t="s">
        <v>94</v>
      </c>
      <c r="D13" s="106">
        <v>3</v>
      </c>
    </row>
  </sheetData>
  <sheetProtection/>
  <mergeCells count="3">
    <mergeCell ref="C4:D4"/>
    <mergeCell ref="B2:D2"/>
    <mergeCell ref="B3:D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K33" sqref="K33"/>
    </sheetView>
  </sheetViews>
  <sheetFormatPr defaultColWidth="9.140625" defaultRowHeight="12.75"/>
  <cols>
    <col min="1" max="1" width="26.00390625" style="2" customWidth="1"/>
    <col min="2" max="2" width="9.28125" style="2" bestFit="1" customWidth="1"/>
    <col min="3" max="4" width="9.140625" style="2" customWidth="1"/>
    <col min="5" max="5" width="10.8515625" style="2" customWidth="1"/>
    <col min="6" max="6" width="9.140625" style="2" customWidth="1"/>
    <col min="7" max="7" width="10.140625" style="2" customWidth="1"/>
    <col min="8" max="8" width="11.421875" style="2" customWidth="1"/>
    <col min="9" max="16384" width="9.140625" style="2" customWidth="1"/>
  </cols>
  <sheetData>
    <row r="1" spans="1:8" ht="84.75" customHeight="1">
      <c r="A1" s="1"/>
      <c r="B1" s="1"/>
      <c r="C1" s="1"/>
      <c r="D1" s="1"/>
      <c r="E1" s="1"/>
      <c r="F1" s="1"/>
      <c r="G1" s="1"/>
      <c r="H1" s="1"/>
    </row>
    <row r="2" spans="1:8" ht="15.75">
      <c r="A2" s="3" t="s">
        <v>0</v>
      </c>
      <c r="B2" s="4" t="s">
        <v>1</v>
      </c>
      <c r="C2" s="5"/>
      <c r="D2" s="1"/>
      <c r="E2" s="6" t="s">
        <v>2</v>
      </c>
      <c r="F2" s="7">
        <v>2009</v>
      </c>
      <c r="G2" s="1"/>
      <c r="H2" s="1"/>
    </row>
    <row r="3" spans="1:8" ht="15.75">
      <c r="A3" s="3" t="s">
        <v>3</v>
      </c>
      <c r="B3" s="8" t="s">
        <v>4</v>
      </c>
      <c r="C3" s="1"/>
      <c r="D3" s="1"/>
      <c r="E3" s="6" t="s">
        <v>5</v>
      </c>
      <c r="F3" s="9">
        <v>72.6</v>
      </c>
      <c r="G3" s="6"/>
      <c r="H3" s="8"/>
    </row>
    <row r="4" spans="1:12" ht="15.75">
      <c r="A4" s="3" t="s">
        <v>6</v>
      </c>
      <c r="B4" s="10">
        <v>15</v>
      </c>
      <c r="C4" s="1"/>
      <c r="D4" s="1"/>
      <c r="E4" s="6" t="s">
        <v>7</v>
      </c>
      <c r="F4" s="11">
        <v>2.1275</v>
      </c>
      <c r="G4" s="6"/>
      <c r="H4" s="8"/>
      <c r="L4" s="12"/>
    </row>
    <row r="5" spans="1:8" ht="15.75">
      <c r="A5" s="3"/>
      <c r="B5" s="1"/>
      <c r="C5" s="13"/>
      <c r="D5" s="13"/>
      <c r="E5" s="6"/>
      <c r="F5" s="8"/>
      <c r="G5" s="1"/>
      <c r="H5" s="1"/>
    </row>
    <row r="6" spans="1:8" ht="18">
      <c r="A6" s="14" t="s">
        <v>8</v>
      </c>
      <c r="B6" s="15">
        <v>1250</v>
      </c>
      <c r="C6" s="16" t="s">
        <v>9</v>
      </c>
      <c r="D6" s="17" t="s">
        <v>10</v>
      </c>
      <c r="E6" s="11">
        <v>0.5</v>
      </c>
      <c r="F6" s="3" t="s">
        <v>11</v>
      </c>
      <c r="G6" s="1"/>
      <c r="H6" s="1"/>
    </row>
    <row r="7" spans="1:8" ht="12.75">
      <c r="A7" s="18"/>
      <c r="B7" s="19"/>
      <c r="C7" s="16"/>
      <c r="D7" s="16"/>
      <c r="E7" s="16"/>
      <c r="F7" s="16"/>
      <c r="G7" s="16"/>
      <c r="H7" s="1"/>
    </row>
    <row r="8" spans="1:8" ht="12.75" customHeight="1">
      <c r="A8" s="20"/>
      <c r="B8" s="19"/>
      <c r="C8" s="75" t="s">
        <v>12</v>
      </c>
      <c r="D8" s="84"/>
      <c r="E8" s="76"/>
      <c r="F8" s="75" t="s">
        <v>13</v>
      </c>
      <c r="G8" s="84"/>
      <c r="H8" s="76"/>
    </row>
    <row r="9" spans="1:8" ht="12.75" customHeight="1">
      <c r="A9" s="20"/>
      <c r="B9" s="21" t="s">
        <v>14</v>
      </c>
      <c r="C9" s="22" t="s">
        <v>15</v>
      </c>
      <c r="D9" s="23" t="s">
        <v>16</v>
      </c>
      <c r="E9" s="24" t="s">
        <v>17</v>
      </c>
      <c r="F9" s="22" t="s">
        <v>18</v>
      </c>
      <c r="G9" s="23" t="s">
        <v>16</v>
      </c>
      <c r="H9" s="25" t="s">
        <v>17</v>
      </c>
    </row>
    <row r="10" spans="1:8" ht="12.75" customHeight="1">
      <c r="A10" s="18" t="s">
        <v>19</v>
      </c>
      <c r="B10" s="26">
        <f>B6*E6</f>
        <v>625</v>
      </c>
      <c r="C10" s="27">
        <f>G67</f>
        <v>235.22799833803262</v>
      </c>
      <c r="D10" s="28">
        <f>B10-C10</f>
        <v>389.77200166196735</v>
      </c>
      <c r="E10" s="29">
        <f>IF($B$6=0,0,C10/$B$6)</f>
        <v>0.1881823986704261</v>
      </c>
      <c r="F10" s="27">
        <f>H67</f>
        <v>222.449925643527</v>
      </c>
      <c r="G10" s="28">
        <f>B10-F10</f>
        <v>402.55007435647303</v>
      </c>
      <c r="H10" s="30">
        <f>IF($B$6=0,0,F10/$B$6)</f>
        <v>0.17795994051482159</v>
      </c>
    </row>
    <row r="11" spans="1:8" ht="12.75" customHeight="1">
      <c r="A11" s="31"/>
      <c r="B11" s="1"/>
      <c r="C11" s="1"/>
      <c r="D11" s="1"/>
      <c r="E11" s="1"/>
      <c r="F11" s="1"/>
      <c r="G11" s="1"/>
      <c r="H11" s="1"/>
    </row>
    <row r="12" spans="1:8" ht="12.75" customHeight="1">
      <c r="A12" s="85" t="s">
        <v>20</v>
      </c>
      <c r="B12" s="82" t="s">
        <v>21</v>
      </c>
      <c r="C12" s="88" t="s">
        <v>22</v>
      </c>
      <c r="D12" s="82" t="s">
        <v>23</v>
      </c>
      <c r="E12" s="88" t="s">
        <v>24</v>
      </c>
      <c r="F12" s="82" t="s">
        <v>25</v>
      </c>
      <c r="G12" s="82" t="s">
        <v>26</v>
      </c>
      <c r="H12" s="88" t="s">
        <v>27</v>
      </c>
    </row>
    <row r="13" spans="1:11" ht="13.5" customHeight="1" thickBot="1">
      <c r="A13" s="86"/>
      <c r="B13" s="87"/>
      <c r="C13" s="89"/>
      <c r="D13" s="87"/>
      <c r="E13" s="89"/>
      <c r="F13" s="87"/>
      <c r="G13" s="87"/>
      <c r="H13" s="89"/>
      <c r="J13" s="2" t="s">
        <v>28</v>
      </c>
      <c r="K13" s="2" t="s">
        <v>29</v>
      </c>
    </row>
    <row r="14" spans="1:11" ht="13.5" thickTop="1">
      <c r="A14" s="32" t="s">
        <v>30</v>
      </c>
      <c r="B14" s="33" t="s">
        <v>4</v>
      </c>
      <c r="C14" s="33">
        <v>1</v>
      </c>
      <c r="D14" s="19">
        <f>IF(J14=0,0,J14*$B$4)</f>
        <v>3.75</v>
      </c>
      <c r="E14" s="19">
        <f>IF(K14=0,0,K14*$F$4)</f>
        <v>0.17729166666666665</v>
      </c>
      <c r="F14" s="34">
        <v>0</v>
      </c>
      <c r="G14" s="34">
        <v>1.3461538461538463</v>
      </c>
      <c r="H14" s="35">
        <f>SUM(D14:G14)</f>
        <v>5.273445512820513</v>
      </c>
      <c r="J14" s="36">
        <v>0.25</v>
      </c>
      <c r="K14" s="37">
        <v>0.08333333333333333</v>
      </c>
    </row>
    <row r="15" spans="1:11" ht="12.75">
      <c r="A15" s="32" t="s">
        <v>31</v>
      </c>
      <c r="B15" s="33" t="s">
        <v>4</v>
      </c>
      <c r="C15" s="33">
        <v>1</v>
      </c>
      <c r="D15" s="19">
        <f aca="true" t="shared" si="0" ref="D15:D28">IF(J15=0,0,J15*$B$4)</f>
        <v>3.75</v>
      </c>
      <c r="E15" s="19">
        <f aca="true" t="shared" si="1" ref="E15:E28">IF(K15=0,0,K15*$F$4)</f>
        <v>0.17729166666666665</v>
      </c>
      <c r="F15" s="34">
        <v>0</v>
      </c>
      <c r="G15" s="34">
        <v>0.763157894736842</v>
      </c>
      <c r="H15" s="35">
        <f aca="true" t="shared" si="2" ref="H15:H28">SUM(D15:G15)</f>
        <v>4.690449561403509</v>
      </c>
      <c r="J15" s="36">
        <v>0.25</v>
      </c>
      <c r="K15" s="38">
        <v>0.08333333333333333</v>
      </c>
    </row>
    <row r="16" spans="1:11" ht="12.75">
      <c r="A16" s="32" t="s">
        <v>32</v>
      </c>
      <c r="B16" s="33" t="s">
        <v>4</v>
      </c>
      <c r="C16" s="33">
        <v>1</v>
      </c>
      <c r="D16" s="19">
        <f t="shared" si="0"/>
        <v>3.75</v>
      </c>
      <c r="E16" s="19">
        <f t="shared" si="1"/>
        <v>0.531875</v>
      </c>
      <c r="F16" s="34">
        <v>0</v>
      </c>
      <c r="G16" s="34">
        <v>3.8157894736842106</v>
      </c>
      <c r="H16" s="35">
        <f t="shared" si="2"/>
        <v>8.097664473684212</v>
      </c>
      <c r="J16" s="36">
        <v>0.25</v>
      </c>
      <c r="K16" s="38">
        <v>0.25</v>
      </c>
    </row>
    <row r="17" spans="1:11" ht="12.75">
      <c r="A17" s="32" t="s">
        <v>33</v>
      </c>
      <c r="B17" s="33" t="s">
        <v>4</v>
      </c>
      <c r="C17" s="33">
        <v>0.25</v>
      </c>
      <c r="D17" s="19">
        <f t="shared" si="0"/>
        <v>0.9375</v>
      </c>
      <c r="E17" s="19">
        <f t="shared" si="1"/>
        <v>0.04432291666666666</v>
      </c>
      <c r="F17" s="34">
        <v>0</v>
      </c>
      <c r="G17" s="34">
        <v>4.923076923076923</v>
      </c>
      <c r="H17" s="35">
        <f t="shared" si="2"/>
        <v>5.90489983974359</v>
      </c>
      <c r="J17" s="36">
        <v>0.0625</v>
      </c>
      <c r="K17" s="38">
        <v>0.020833333333333332</v>
      </c>
    </row>
    <row r="18" spans="1:11" ht="12.75">
      <c r="A18" s="32" t="s">
        <v>34</v>
      </c>
      <c r="B18" s="33" t="s">
        <v>4</v>
      </c>
      <c r="C18" s="33">
        <v>1</v>
      </c>
      <c r="D18" s="19">
        <f t="shared" si="0"/>
        <v>3.75</v>
      </c>
      <c r="E18" s="19">
        <f t="shared" si="1"/>
        <v>0.17729166666666665</v>
      </c>
      <c r="F18" s="34">
        <v>0</v>
      </c>
      <c r="G18" s="34">
        <v>0.5517241379310345</v>
      </c>
      <c r="H18" s="35">
        <f t="shared" si="2"/>
        <v>4.479015804597701</v>
      </c>
      <c r="J18" s="36">
        <v>0.25</v>
      </c>
      <c r="K18" s="38">
        <v>0.08333333333333333</v>
      </c>
    </row>
    <row r="19" spans="1:11" ht="12.75">
      <c r="A19" s="32" t="s">
        <v>35</v>
      </c>
      <c r="B19" s="33" t="s">
        <v>4</v>
      </c>
      <c r="C19" s="33">
        <v>1</v>
      </c>
      <c r="D19" s="19">
        <f t="shared" si="0"/>
        <v>15</v>
      </c>
      <c r="E19" s="19">
        <f t="shared" si="1"/>
        <v>0</v>
      </c>
      <c r="F19" s="34">
        <v>0</v>
      </c>
      <c r="G19" s="34">
        <v>0</v>
      </c>
      <c r="H19" s="35">
        <f t="shared" si="2"/>
        <v>15</v>
      </c>
      <c r="J19" s="39">
        <v>1</v>
      </c>
      <c r="K19" s="38">
        <v>0</v>
      </c>
    </row>
    <row r="20" spans="1:11" ht="12.75">
      <c r="A20" s="32" t="s">
        <v>36</v>
      </c>
      <c r="B20" s="33" t="s">
        <v>4</v>
      </c>
      <c r="C20" s="33">
        <v>2</v>
      </c>
      <c r="D20" s="19">
        <f t="shared" si="0"/>
        <v>15</v>
      </c>
      <c r="E20" s="19">
        <f t="shared" si="1"/>
        <v>0</v>
      </c>
      <c r="F20" s="34">
        <v>0</v>
      </c>
      <c r="G20" s="34">
        <v>0</v>
      </c>
      <c r="H20" s="35">
        <f t="shared" si="2"/>
        <v>15</v>
      </c>
      <c r="J20" s="39">
        <v>1</v>
      </c>
      <c r="K20" s="38">
        <v>0</v>
      </c>
    </row>
    <row r="21" spans="1:11" ht="12.75">
      <c r="A21" s="32" t="s">
        <v>34</v>
      </c>
      <c r="B21" s="33" t="s">
        <v>4</v>
      </c>
      <c r="C21" s="33">
        <v>1</v>
      </c>
      <c r="D21" s="19">
        <f t="shared" si="0"/>
        <v>3.75</v>
      </c>
      <c r="E21" s="19">
        <f t="shared" si="1"/>
        <v>0.17729166666666665</v>
      </c>
      <c r="F21" s="34">
        <v>0</v>
      </c>
      <c r="G21" s="34">
        <v>0.5517241379310345</v>
      </c>
      <c r="H21" s="35">
        <f t="shared" si="2"/>
        <v>4.479015804597701</v>
      </c>
      <c r="J21" s="39">
        <v>0.25</v>
      </c>
      <c r="K21" s="38">
        <v>0.08333333333333333</v>
      </c>
    </row>
    <row r="22" spans="1:11" ht="12.75">
      <c r="A22" s="32" t="s">
        <v>37</v>
      </c>
      <c r="B22" s="33" t="s">
        <v>4</v>
      </c>
      <c r="C22" s="33">
        <v>3</v>
      </c>
      <c r="D22" s="19">
        <f t="shared" si="0"/>
        <v>11.25</v>
      </c>
      <c r="E22" s="19">
        <f t="shared" si="1"/>
        <v>0</v>
      </c>
      <c r="F22" s="34">
        <v>0</v>
      </c>
      <c r="G22" s="34">
        <v>0</v>
      </c>
      <c r="H22" s="35">
        <f t="shared" si="2"/>
        <v>11.25</v>
      </c>
      <c r="J22" s="39">
        <v>0.75</v>
      </c>
      <c r="K22" s="38">
        <v>0</v>
      </c>
    </row>
    <row r="23" spans="1:11" ht="12.75">
      <c r="A23" s="32" t="s">
        <v>38</v>
      </c>
      <c r="B23" s="33" t="s">
        <v>4</v>
      </c>
      <c r="C23" s="33">
        <v>2</v>
      </c>
      <c r="D23" s="19">
        <f t="shared" si="0"/>
        <v>15</v>
      </c>
      <c r="E23" s="19">
        <f t="shared" si="1"/>
        <v>0</v>
      </c>
      <c r="F23" s="34">
        <v>0</v>
      </c>
      <c r="G23" s="34">
        <v>0</v>
      </c>
      <c r="H23" s="35">
        <f t="shared" si="2"/>
        <v>15</v>
      </c>
      <c r="J23" s="39">
        <v>1</v>
      </c>
      <c r="K23" s="38">
        <v>0</v>
      </c>
    </row>
    <row r="24" spans="1:11" ht="12.75">
      <c r="A24" s="32"/>
      <c r="B24" s="33" t="s">
        <v>39</v>
      </c>
      <c r="C24" s="33"/>
      <c r="D24" s="19">
        <f t="shared" si="0"/>
        <v>0</v>
      </c>
      <c r="E24" s="19">
        <f t="shared" si="1"/>
        <v>0</v>
      </c>
      <c r="F24" s="34" t="s">
        <v>39</v>
      </c>
      <c r="G24" s="34" t="s">
        <v>39</v>
      </c>
      <c r="H24" s="35">
        <f t="shared" si="2"/>
        <v>0</v>
      </c>
      <c r="J24" s="39">
        <v>0</v>
      </c>
      <c r="K24" s="38">
        <v>0</v>
      </c>
    </row>
    <row r="25" spans="1:11" ht="12.75">
      <c r="A25" s="32"/>
      <c r="B25" s="33" t="s">
        <v>39</v>
      </c>
      <c r="C25" s="33"/>
      <c r="D25" s="19">
        <f t="shared" si="0"/>
        <v>0</v>
      </c>
      <c r="E25" s="19">
        <f t="shared" si="1"/>
        <v>0</v>
      </c>
      <c r="F25" s="34" t="s">
        <v>39</v>
      </c>
      <c r="G25" s="34" t="s">
        <v>39</v>
      </c>
      <c r="H25" s="35">
        <f t="shared" si="2"/>
        <v>0</v>
      </c>
      <c r="J25" s="39">
        <v>0</v>
      </c>
      <c r="K25" s="38">
        <v>0</v>
      </c>
    </row>
    <row r="26" spans="1:11" ht="12.75">
      <c r="A26" s="32"/>
      <c r="B26" s="33" t="s">
        <v>39</v>
      </c>
      <c r="C26" s="33"/>
      <c r="D26" s="19">
        <f t="shared" si="0"/>
        <v>0</v>
      </c>
      <c r="E26" s="19">
        <f t="shared" si="1"/>
        <v>0</v>
      </c>
      <c r="F26" s="34" t="s">
        <v>39</v>
      </c>
      <c r="G26" s="34" t="s">
        <v>39</v>
      </c>
      <c r="H26" s="35">
        <f t="shared" si="2"/>
        <v>0</v>
      </c>
      <c r="J26" s="39">
        <v>0</v>
      </c>
      <c r="K26" s="38">
        <v>0</v>
      </c>
    </row>
    <row r="27" spans="1:11" ht="12.75">
      <c r="A27" s="32"/>
      <c r="B27" s="33" t="s">
        <v>39</v>
      </c>
      <c r="C27" s="33"/>
      <c r="D27" s="19">
        <f t="shared" si="0"/>
        <v>0</v>
      </c>
      <c r="E27" s="19">
        <f t="shared" si="1"/>
        <v>0</v>
      </c>
      <c r="F27" s="34" t="s">
        <v>39</v>
      </c>
      <c r="G27" s="34" t="s">
        <v>39</v>
      </c>
      <c r="H27" s="35">
        <f t="shared" si="2"/>
        <v>0</v>
      </c>
      <c r="J27" s="39">
        <v>0</v>
      </c>
      <c r="K27" s="38">
        <v>0</v>
      </c>
    </row>
    <row r="28" spans="1:11" ht="12.75">
      <c r="A28" s="32"/>
      <c r="B28" s="33" t="s">
        <v>39</v>
      </c>
      <c r="C28" s="33"/>
      <c r="D28" s="19">
        <f t="shared" si="0"/>
        <v>0</v>
      </c>
      <c r="E28" s="19">
        <f t="shared" si="1"/>
        <v>0</v>
      </c>
      <c r="F28" s="34" t="s">
        <v>39</v>
      </c>
      <c r="G28" s="34" t="s">
        <v>39</v>
      </c>
      <c r="H28" s="35">
        <f t="shared" si="2"/>
        <v>0</v>
      </c>
      <c r="J28" s="39">
        <v>0</v>
      </c>
      <c r="K28" s="38">
        <v>0</v>
      </c>
    </row>
    <row r="29" spans="1:8" ht="2.25" customHeight="1" thickBot="1">
      <c r="A29" s="40"/>
      <c r="B29" s="40"/>
      <c r="C29" s="40"/>
      <c r="D29" s="40"/>
      <c r="E29" s="40"/>
      <c r="F29" s="40"/>
      <c r="G29" s="40"/>
      <c r="H29" s="40"/>
    </row>
    <row r="30" spans="1:8" ht="13.5" thickTop="1">
      <c r="A30" s="18" t="s">
        <v>40</v>
      </c>
      <c r="B30" s="18"/>
      <c r="C30" s="1"/>
      <c r="D30" s="41">
        <f>SUM(D14:D29)</f>
        <v>75.9375</v>
      </c>
      <c r="E30" s="41">
        <f>SUM(E14:E29)</f>
        <v>1.2853645833333334</v>
      </c>
      <c r="F30" s="41">
        <f>SUM(F14:F29)</f>
        <v>0</v>
      </c>
      <c r="G30" s="41">
        <f>SUM(G14:G29)</f>
        <v>11.951626413513889</v>
      </c>
      <c r="H30" s="41">
        <f>SUM(H14:H29)</f>
        <v>89.17449099684723</v>
      </c>
    </row>
    <row r="31" spans="1:8" ht="12.75">
      <c r="A31" s="18"/>
      <c r="B31" s="18"/>
      <c r="C31" s="1"/>
      <c r="D31" s="41"/>
      <c r="E31" s="41"/>
      <c r="F31" s="41"/>
      <c r="G31" s="41"/>
      <c r="H31" s="41"/>
    </row>
    <row r="32" spans="1:8" ht="12.75">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49</v>
      </c>
      <c r="B35" s="83" t="s">
        <v>50</v>
      </c>
      <c r="C35" s="83"/>
      <c r="D35" s="46">
        <v>1</v>
      </c>
      <c r="E35" s="47">
        <v>1</v>
      </c>
      <c r="F35" s="48" t="s">
        <v>4</v>
      </c>
      <c r="G35" s="49">
        <v>19.65</v>
      </c>
      <c r="H35" s="41">
        <f>IF(G35="","",G35*E35*D35)</f>
        <v>19.65</v>
      </c>
    </row>
    <row r="36" spans="1:8" ht="12.75">
      <c r="A36" s="32" t="s">
        <v>51</v>
      </c>
      <c r="B36" s="72" t="s">
        <v>52</v>
      </c>
      <c r="C36" s="72"/>
      <c r="D36" s="46">
        <v>1</v>
      </c>
      <c r="E36" s="47">
        <v>1</v>
      </c>
      <c r="F36" s="48" t="s">
        <v>53</v>
      </c>
      <c r="G36" s="49">
        <v>27</v>
      </c>
      <c r="H36" s="41">
        <f>IF(G36="","",G36*E36*D36)</f>
        <v>27</v>
      </c>
    </row>
    <row r="37" spans="1:8" ht="12.75">
      <c r="A37" s="32" t="s">
        <v>54</v>
      </c>
      <c r="B37" s="72" t="s">
        <v>52</v>
      </c>
      <c r="C37" s="72"/>
      <c r="D37" s="46">
        <v>1</v>
      </c>
      <c r="E37" s="47">
        <v>100</v>
      </c>
      <c r="F37" s="48" t="s">
        <v>55</v>
      </c>
      <c r="G37" s="49">
        <v>0.015</v>
      </c>
      <c r="H37" s="41">
        <f aca="true" t="shared" si="3" ref="H37:H49">IF(G37="","",G37*E37*D37)</f>
        <v>1.5</v>
      </c>
    </row>
    <row r="38" spans="1:8" ht="12.75">
      <c r="A38" s="32"/>
      <c r="B38" s="72" t="s">
        <v>39</v>
      </c>
      <c r="C38" s="72"/>
      <c r="D38" s="46"/>
      <c r="E38" s="47"/>
      <c r="F38" s="48" t="s">
        <v>39</v>
      </c>
      <c r="G38" s="49" t="s">
        <v>39</v>
      </c>
      <c r="H38" s="41">
        <f t="shared" si="3"/>
      </c>
    </row>
    <row r="39" spans="1:8" ht="12.75">
      <c r="A39" s="32"/>
      <c r="B39" s="72" t="s">
        <v>39</v>
      </c>
      <c r="C39" s="72"/>
      <c r="D39" s="46"/>
      <c r="E39" s="47"/>
      <c r="F39" s="48" t="s">
        <v>39</v>
      </c>
      <c r="G39" s="49" t="s">
        <v>39</v>
      </c>
      <c r="H39" s="41">
        <f t="shared" si="3"/>
      </c>
    </row>
    <row r="40" spans="1:8" ht="12.75">
      <c r="A40" s="32"/>
      <c r="B40" s="72" t="s">
        <v>39</v>
      </c>
      <c r="C40" s="72"/>
      <c r="D40" s="46"/>
      <c r="E40" s="47"/>
      <c r="F40" s="48" t="s">
        <v>39</v>
      </c>
      <c r="G40" s="49" t="s">
        <v>39</v>
      </c>
      <c r="H40" s="41">
        <f t="shared" si="3"/>
      </c>
    </row>
    <row r="41" spans="1:8" ht="12.75">
      <c r="A41" s="32"/>
      <c r="B41" s="72" t="s">
        <v>39</v>
      </c>
      <c r="C41" s="72"/>
      <c r="D41" s="46"/>
      <c r="E41" s="47"/>
      <c r="F41" s="48" t="s">
        <v>39</v>
      </c>
      <c r="G41" s="49" t="s">
        <v>39</v>
      </c>
      <c r="H41" s="41">
        <f t="shared" si="3"/>
      </c>
    </row>
    <row r="42" spans="1:8" ht="12.75">
      <c r="A42" s="32"/>
      <c r="B42" s="72" t="s">
        <v>39</v>
      </c>
      <c r="C42" s="72"/>
      <c r="D42" s="46"/>
      <c r="E42" s="47"/>
      <c r="F42" s="48" t="s">
        <v>39</v>
      </c>
      <c r="G42" s="49" t="s">
        <v>39</v>
      </c>
      <c r="H42" s="41">
        <f t="shared" si="3"/>
      </c>
    </row>
    <row r="43" spans="1:8" ht="12.75">
      <c r="A43" s="32"/>
      <c r="B43" s="72" t="s">
        <v>39</v>
      </c>
      <c r="C43" s="72"/>
      <c r="D43" s="51"/>
      <c r="E43" s="47"/>
      <c r="F43" s="48" t="s">
        <v>39</v>
      </c>
      <c r="G43" s="49" t="s">
        <v>39</v>
      </c>
      <c r="H43" s="41">
        <f t="shared" si="3"/>
      </c>
    </row>
    <row r="44" spans="1:8" ht="12.75">
      <c r="A44" s="32"/>
      <c r="B44" s="72" t="s">
        <v>39</v>
      </c>
      <c r="C44" s="72"/>
      <c r="D44" s="51"/>
      <c r="E44" s="47"/>
      <c r="F44" s="48" t="s">
        <v>39</v>
      </c>
      <c r="G44" s="49" t="s">
        <v>39</v>
      </c>
      <c r="H44" s="41">
        <f t="shared" si="3"/>
      </c>
    </row>
    <row r="45" spans="1:8" ht="12.75">
      <c r="A45" s="32"/>
      <c r="B45" s="72" t="s">
        <v>39</v>
      </c>
      <c r="C45" s="72"/>
      <c r="D45" s="51"/>
      <c r="E45" s="47"/>
      <c r="F45" s="48" t="s">
        <v>39</v>
      </c>
      <c r="G45" s="49" t="s">
        <v>39</v>
      </c>
      <c r="H45" s="41">
        <f t="shared" si="3"/>
      </c>
    </row>
    <row r="46" spans="1:8" ht="12.75">
      <c r="A46" s="32"/>
      <c r="B46" s="72" t="s">
        <v>39</v>
      </c>
      <c r="C46" s="72"/>
      <c r="D46" s="51"/>
      <c r="E46" s="47"/>
      <c r="F46" s="48" t="s">
        <v>39</v>
      </c>
      <c r="G46" s="49" t="s">
        <v>39</v>
      </c>
      <c r="H46" s="41">
        <f t="shared" si="3"/>
      </c>
    </row>
    <row r="47" spans="1:8" ht="12.75">
      <c r="A47" s="32"/>
      <c r="B47" s="72" t="s">
        <v>39</v>
      </c>
      <c r="C47" s="72"/>
      <c r="D47" s="51"/>
      <c r="E47" s="47"/>
      <c r="F47" s="48" t="s">
        <v>39</v>
      </c>
      <c r="G47" s="49" t="s">
        <v>39</v>
      </c>
      <c r="H47" s="41">
        <f t="shared" si="3"/>
      </c>
    </row>
    <row r="48" spans="1:8" ht="12.75">
      <c r="A48" s="32"/>
      <c r="B48" s="72" t="s">
        <v>39</v>
      </c>
      <c r="C48" s="72"/>
      <c r="D48" s="51"/>
      <c r="E48" s="47"/>
      <c r="F48" s="48" t="s">
        <v>39</v>
      </c>
      <c r="G48" s="49" t="s">
        <v>39</v>
      </c>
      <c r="H48" s="41">
        <f t="shared" si="3"/>
      </c>
    </row>
    <row r="49" spans="1:8" ht="12.75">
      <c r="A49" s="32"/>
      <c r="B49" s="71" t="s">
        <v>39</v>
      </c>
      <c r="C49" s="71"/>
      <c r="D49" s="51"/>
      <c r="E49" s="47"/>
      <c r="F49" s="48" t="s">
        <v>39</v>
      </c>
      <c r="G49" s="49" t="s">
        <v>39</v>
      </c>
      <c r="H49" s="41">
        <f t="shared" si="3"/>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48.15</v>
      </c>
    </row>
    <row r="52" spans="1:8" ht="12.75">
      <c r="A52" s="18"/>
      <c r="B52" s="1"/>
      <c r="C52" s="41"/>
      <c r="D52" s="1"/>
      <c r="E52" s="1"/>
      <c r="F52" s="1"/>
      <c r="G52" s="41"/>
      <c r="H52" s="41"/>
    </row>
    <row r="53" spans="1:8" ht="12.75">
      <c r="A53" s="1"/>
      <c r="B53" s="1"/>
      <c r="C53" s="1"/>
      <c r="D53" s="1"/>
      <c r="E53" s="1"/>
      <c r="F53" s="1"/>
      <c r="G53" s="56" t="s">
        <v>12</v>
      </c>
      <c r="H53" s="56" t="s">
        <v>13</v>
      </c>
    </row>
    <row r="54" spans="1:8" ht="12.75">
      <c r="A54" s="18" t="s">
        <v>57</v>
      </c>
      <c r="B54" s="1"/>
      <c r="C54" s="1"/>
      <c r="D54" s="1"/>
      <c r="E54" s="1"/>
      <c r="F54" s="1"/>
      <c r="G54" s="57">
        <f>H30+H51</f>
        <v>137.32449099684723</v>
      </c>
      <c r="H54" s="57">
        <f>SUM(D30:F30,H51)</f>
        <v>125.37286458333332</v>
      </c>
    </row>
    <row r="55" spans="1:8" ht="12.75">
      <c r="A55" s="58" t="s">
        <v>58</v>
      </c>
      <c r="B55" s="1" t="s">
        <v>59</v>
      </c>
      <c r="C55" s="1"/>
      <c r="D55" s="59" t="s">
        <v>60</v>
      </c>
      <c r="E55" s="1"/>
      <c r="F55" s="59" t="s">
        <v>61</v>
      </c>
      <c r="G55" s="60"/>
      <c r="H55" s="60"/>
    </row>
    <row r="56" spans="1:8" ht="12.75">
      <c r="A56" s="58"/>
      <c r="B56" s="41">
        <f>H54</f>
        <v>125.37286458333332</v>
      </c>
      <c r="C56" s="1"/>
      <c r="D56" s="61">
        <v>0.06</v>
      </c>
      <c r="E56" s="62"/>
      <c r="F56" s="63">
        <v>8</v>
      </c>
      <c r="G56" s="64">
        <f>B56*D56*F56/12</f>
        <v>5.014914583333333</v>
      </c>
      <c r="H56" s="64">
        <f>G56</f>
        <v>5.014914583333333</v>
      </c>
    </row>
    <row r="57" spans="1:8" ht="12.75">
      <c r="A57" s="18" t="s">
        <v>62</v>
      </c>
      <c r="B57" s="1"/>
      <c r="C57" s="1"/>
      <c r="D57" s="1"/>
      <c r="E57" s="1"/>
      <c r="F57" s="1"/>
      <c r="G57" s="64">
        <f>SUM(G54:G56)</f>
        <v>142.33940558018057</v>
      </c>
      <c r="H57" s="64">
        <f>SUM(H54:H56)</f>
        <v>130.38777916666666</v>
      </c>
    </row>
    <row r="58" spans="1:8" ht="12.75">
      <c r="A58" s="1"/>
      <c r="B58" s="1"/>
      <c r="C58" s="1"/>
      <c r="D58" s="1"/>
      <c r="E58" s="1"/>
      <c r="F58" s="1"/>
      <c r="G58" s="60"/>
      <c r="H58" s="60"/>
    </row>
    <row r="59" spans="1:8" ht="12.75">
      <c r="A59" s="18" t="s">
        <v>63</v>
      </c>
      <c r="B59" s="1"/>
      <c r="C59" s="1"/>
      <c r="D59" s="1" t="s">
        <v>14</v>
      </c>
      <c r="E59" s="1"/>
      <c r="F59" s="1"/>
      <c r="G59" s="65">
        <v>8.768511301636789</v>
      </c>
      <c r="H59" s="65">
        <v>8.768511301636789</v>
      </c>
    </row>
    <row r="60" spans="1:8" ht="12.75">
      <c r="A60" s="18" t="s">
        <v>64</v>
      </c>
      <c r="D60" s="66">
        <v>0.060849784173236686</v>
      </c>
      <c r="E60" s="1" t="str">
        <f>F6</f>
        <v> per ea</v>
      </c>
      <c r="F60" s="1"/>
      <c r="G60" s="67">
        <f>B6*D60</f>
        <v>76.06223021654586</v>
      </c>
      <c r="H60" s="67">
        <v>76.06223021654586</v>
      </c>
    </row>
    <row r="61" spans="1:8" ht="12.75">
      <c r="A61" s="18" t="s">
        <v>65</v>
      </c>
      <c r="B61" s="1"/>
      <c r="C61" s="1"/>
      <c r="D61" s="1"/>
      <c r="E61" s="1"/>
      <c r="F61" s="1"/>
      <c r="G61" s="67">
        <f>SUM(G62:G65)</f>
        <v>8.057851239669422</v>
      </c>
      <c r="H61" s="67">
        <f>SUM(H62:H65)</f>
        <v>7.231404958677687</v>
      </c>
    </row>
    <row r="62" spans="1:8" ht="12.75">
      <c r="A62" s="1"/>
      <c r="B62" s="31" t="s">
        <v>66</v>
      </c>
      <c r="C62" s="1"/>
      <c r="D62" s="1"/>
      <c r="E62" s="1"/>
      <c r="F62" s="1"/>
      <c r="G62" s="65">
        <v>0.27548209366391185</v>
      </c>
      <c r="H62" s="65">
        <v>0.27548209366391185</v>
      </c>
    </row>
    <row r="63" spans="1:8" ht="12.75">
      <c r="A63" s="1"/>
      <c r="B63" s="31" t="s">
        <v>67</v>
      </c>
      <c r="C63" s="1"/>
      <c r="D63" s="1"/>
      <c r="E63" s="1"/>
      <c r="F63" s="1"/>
      <c r="G63" s="65">
        <v>0.8264462809917356</v>
      </c>
      <c r="H63" s="65"/>
    </row>
    <row r="64" spans="1:8" ht="12.75">
      <c r="A64" s="18"/>
      <c r="B64" s="68" t="s">
        <v>68</v>
      </c>
      <c r="C64" s="1"/>
      <c r="D64" s="1"/>
      <c r="E64" s="1"/>
      <c r="F64" s="1"/>
      <c r="G64" s="65">
        <v>0.06887052341597796</v>
      </c>
      <c r="H64" s="65">
        <v>0.06887052341597796</v>
      </c>
    </row>
    <row r="65" spans="1:8" ht="12.75">
      <c r="A65" s="18"/>
      <c r="B65" s="68" t="s">
        <v>69</v>
      </c>
      <c r="C65" s="1"/>
      <c r="D65" s="1"/>
      <c r="E65" s="1"/>
      <c r="F65" s="1"/>
      <c r="G65" s="65">
        <v>6.887052341597797</v>
      </c>
      <c r="H65" s="65">
        <v>6.887052341597797</v>
      </c>
    </row>
    <row r="66" spans="1:8" ht="13.5" thickBot="1">
      <c r="A66" s="18"/>
      <c r="B66" s="1"/>
      <c r="C66" s="1"/>
      <c r="D66" s="1"/>
      <c r="E66" s="1"/>
      <c r="F66" s="1"/>
      <c r="G66" s="69"/>
      <c r="H66" s="69"/>
    </row>
    <row r="67" spans="1:8" ht="13.5" thickTop="1">
      <c r="A67" s="18" t="s">
        <v>70</v>
      </c>
      <c r="B67" s="1"/>
      <c r="C67" s="1"/>
      <c r="D67" s="1"/>
      <c r="E67" s="1"/>
      <c r="F67" s="1"/>
      <c r="G67" s="70">
        <f>SUM(G57:G61)</f>
        <v>235.22799833803262</v>
      </c>
      <c r="H67" s="70">
        <f>SUM(H57:H61)</f>
        <v>222.449925643527</v>
      </c>
    </row>
    <row r="68" spans="1:8" ht="12.75">
      <c r="A68" s="1"/>
      <c r="B68" s="1"/>
      <c r="C68" s="1"/>
      <c r="D68" s="1"/>
      <c r="E68" s="1"/>
      <c r="F68" s="1"/>
      <c r="G68" s="41"/>
      <c r="H68" s="1"/>
    </row>
    <row r="70" ht="12.75"/>
    <row r="71" ht="12.75"/>
  </sheetData>
  <sheetProtection sheet="1" objects="1" scenarios="1"/>
  <mergeCells count="29">
    <mergeCell ref="C8:E8"/>
    <mergeCell ref="F8:H8"/>
    <mergeCell ref="A12:A13"/>
    <mergeCell ref="B12:B13"/>
    <mergeCell ref="C12:C13"/>
    <mergeCell ref="D12:D13"/>
    <mergeCell ref="E12:E13"/>
    <mergeCell ref="F12:F13"/>
    <mergeCell ref="G12:G13"/>
    <mergeCell ref="H12:H13"/>
    <mergeCell ref="B42:C42"/>
    <mergeCell ref="A33:A34"/>
    <mergeCell ref="B33:C34"/>
    <mergeCell ref="D33:F33"/>
    <mergeCell ref="G33:H33"/>
    <mergeCell ref="B35:C35"/>
    <mergeCell ref="B36:C36"/>
    <mergeCell ref="B37:C37"/>
    <mergeCell ref="B38:C38"/>
    <mergeCell ref="B39:C39"/>
    <mergeCell ref="B40:C40"/>
    <mergeCell ref="B41:C41"/>
    <mergeCell ref="B49:C49"/>
    <mergeCell ref="B43:C43"/>
    <mergeCell ref="B44:C44"/>
    <mergeCell ref="B45:C45"/>
    <mergeCell ref="B46:C46"/>
    <mergeCell ref="B47:C47"/>
    <mergeCell ref="B48:C48"/>
  </mergeCells>
  <conditionalFormatting sqref="D14:H28">
    <cfRule type="cellIs" priority="1" dxfId="0" operator="equal">
      <formula>0</formula>
    </cfRule>
  </conditionalFormatting>
  <printOptions/>
  <pageMargins left="1" right="0.5" top="0.5" bottom="0.5" header="0.3" footer="0.3"/>
  <pageSetup fitToHeight="1" fitToWidth="1" horizontalDpi="1200" verticalDpi="1200" orientation="portrait"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L19" sqref="L19"/>
    </sheetView>
  </sheetViews>
  <sheetFormatPr defaultColWidth="9.140625" defaultRowHeight="12.75"/>
  <cols>
    <col min="1" max="1" width="26.00390625" style="2" customWidth="1"/>
    <col min="2" max="2" width="9.28125" style="2" bestFit="1" customWidth="1"/>
    <col min="3" max="4" width="9.140625" style="2" customWidth="1"/>
    <col min="5" max="5" width="10.8515625" style="2" customWidth="1"/>
    <col min="6" max="6" width="9.140625" style="2" customWidth="1"/>
    <col min="7" max="7" width="10.140625" style="2" customWidth="1"/>
    <col min="8" max="8" width="11.421875" style="2" customWidth="1"/>
    <col min="9" max="16384" width="9.140625" style="2" customWidth="1"/>
  </cols>
  <sheetData>
    <row r="1" spans="1:8" ht="84.75" customHeight="1">
      <c r="A1" s="1"/>
      <c r="B1" s="1"/>
      <c r="C1" s="1"/>
      <c r="D1" s="1"/>
      <c r="E1" s="1"/>
      <c r="F1" s="1"/>
      <c r="G1" s="1"/>
      <c r="H1" s="1"/>
    </row>
    <row r="2" spans="1:8" ht="15.75">
      <c r="A2" s="3" t="s">
        <v>0</v>
      </c>
      <c r="B2" s="52" t="s">
        <v>71</v>
      </c>
      <c r="C2" s="5"/>
      <c r="D2" s="1"/>
      <c r="E2" s="6" t="s">
        <v>2</v>
      </c>
      <c r="F2" s="7">
        <v>2009</v>
      </c>
      <c r="G2" s="1"/>
      <c r="H2" s="1"/>
    </row>
    <row r="3" spans="1:8" ht="15.75">
      <c r="A3" s="3" t="s">
        <v>3</v>
      </c>
      <c r="B3" s="8" t="s">
        <v>4</v>
      </c>
      <c r="C3" s="1"/>
      <c r="D3" s="1"/>
      <c r="E3" s="6" t="s">
        <v>5</v>
      </c>
      <c r="F3" s="9">
        <v>72.6</v>
      </c>
      <c r="G3" s="6"/>
      <c r="H3" s="8"/>
    </row>
    <row r="4" spans="1:12" ht="15.75">
      <c r="A4" s="3" t="s">
        <v>6</v>
      </c>
      <c r="B4" s="10">
        <v>15</v>
      </c>
      <c r="C4" s="1"/>
      <c r="D4" s="1"/>
      <c r="E4" s="6" t="s">
        <v>7</v>
      </c>
      <c r="F4" s="11">
        <v>2.1275</v>
      </c>
      <c r="G4" s="6"/>
      <c r="H4" s="8"/>
      <c r="L4" s="12"/>
    </row>
    <row r="5" spans="1:8" ht="15.75">
      <c r="A5" s="3"/>
      <c r="B5" s="1"/>
      <c r="C5" s="13"/>
      <c r="D5" s="13"/>
      <c r="E5" s="6"/>
      <c r="F5" s="8"/>
      <c r="G5" s="1"/>
      <c r="H5" s="1"/>
    </row>
    <row r="6" spans="1:8" ht="18">
      <c r="A6" s="14" t="s">
        <v>8</v>
      </c>
      <c r="B6" s="15">
        <v>375</v>
      </c>
      <c r="C6" s="16" t="s">
        <v>72</v>
      </c>
      <c r="D6" s="17" t="s">
        <v>10</v>
      </c>
      <c r="E6" s="11">
        <v>2.3</v>
      </c>
      <c r="F6" s="3" t="s">
        <v>73</v>
      </c>
      <c r="G6" s="1"/>
      <c r="H6" s="1"/>
    </row>
    <row r="7" spans="1:8" ht="12.75">
      <c r="A7" s="18"/>
      <c r="B7" s="19"/>
      <c r="C7" s="16"/>
      <c r="D7" s="16"/>
      <c r="E7" s="16"/>
      <c r="F7" s="16"/>
      <c r="G7" s="16"/>
      <c r="H7" s="1"/>
    </row>
    <row r="8" spans="1:8" ht="12.75" customHeight="1">
      <c r="A8" s="20"/>
      <c r="B8" s="19"/>
      <c r="C8" s="75" t="s">
        <v>12</v>
      </c>
      <c r="D8" s="84"/>
      <c r="E8" s="76"/>
      <c r="F8" s="75" t="s">
        <v>13</v>
      </c>
      <c r="G8" s="84"/>
      <c r="H8" s="76"/>
    </row>
    <row r="9" spans="1:8" ht="12.75" customHeight="1">
      <c r="A9" s="20"/>
      <c r="B9" s="21" t="s">
        <v>14</v>
      </c>
      <c r="C9" s="22" t="s">
        <v>15</v>
      </c>
      <c r="D9" s="23" t="s">
        <v>16</v>
      </c>
      <c r="E9" s="24" t="s">
        <v>17</v>
      </c>
      <c r="F9" s="22" t="s">
        <v>18</v>
      </c>
      <c r="G9" s="23" t="s">
        <v>16</v>
      </c>
      <c r="H9" s="25" t="s">
        <v>17</v>
      </c>
    </row>
    <row r="10" spans="1:8" ht="12.75" customHeight="1">
      <c r="A10" s="18" t="s">
        <v>19</v>
      </c>
      <c r="B10" s="26">
        <f>B6*E6</f>
        <v>862.4999999999999</v>
      </c>
      <c r="C10" s="27">
        <f>G67</f>
        <v>303.69483560808777</v>
      </c>
      <c r="D10" s="28">
        <f>B10-C10</f>
        <v>558.8051643919121</v>
      </c>
      <c r="E10" s="29">
        <f>IF($B$6=0,0,C10/$B$6)</f>
        <v>0.8098528949549008</v>
      </c>
      <c r="F10" s="27">
        <f>H67</f>
        <v>290.91676291358203</v>
      </c>
      <c r="G10" s="28">
        <f>B10-F10</f>
        <v>571.5832370864179</v>
      </c>
      <c r="H10" s="30">
        <f>IF($B$6=0,0,F10/$B$6)</f>
        <v>0.7757780344362187</v>
      </c>
    </row>
    <row r="11" spans="1:8" ht="12.75" customHeight="1">
      <c r="A11" s="31"/>
      <c r="B11" s="1"/>
      <c r="C11" s="1"/>
      <c r="D11" s="1"/>
      <c r="E11" s="1"/>
      <c r="F11" s="1"/>
      <c r="G11" s="1"/>
      <c r="H11" s="1"/>
    </row>
    <row r="12" spans="1:8" ht="12.75" customHeight="1">
      <c r="A12" s="85" t="s">
        <v>20</v>
      </c>
      <c r="B12" s="82" t="s">
        <v>21</v>
      </c>
      <c r="C12" s="88" t="s">
        <v>22</v>
      </c>
      <c r="D12" s="82" t="s">
        <v>23</v>
      </c>
      <c r="E12" s="88" t="s">
        <v>24</v>
      </c>
      <c r="F12" s="82" t="s">
        <v>25</v>
      </c>
      <c r="G12" s="82" t="s">
        <v>26</v>
      </c>
      <c r="H12" s="88" t="s">
        <v>27</v>
      </c>
    </row>
    <row r="13" spans="1:11" ht="13.5" customHeight="1" thickBot="1">
      <c r="A13" s="86"/>
      <c r="B13" s="87"/>
      <c r="C13" s="89"/>
      <c r="D13" s="87"/>
      <c r="E13" s="89"/>
      <c r="F13" s="87"/>
      <c r="G13" s="87"/>
      <c r="H13" s="89"/>
      <c r="J13" s="2" t="s">
        <v>28</v>
      </c>
      <c r="K13" s="2" t="s">
        <v>29</v>
      </c>
    </row>
    <row r="14" spans="1:11" ht="13.5" thickTop="1">
      <c r="A14" s="32" t="s">
        <v>30</v>
      </c>
      <c r="B14" s="50" t="s">
        <v>4</v>
      </c>
      <c r="C14" s="50">
        <v>1</v>
      </c>
      <c r="D14" s="19">
        <f>IF(J14=0,0,J14*$B$4)</f>
        <v>3.75</v>
      </c>
      <c r="E14" s="19">
        <f>IF(K14=0,0,K14*$F$4)</f>
        <v>0.17729166666666665</v>
      </c>
      <c r="F14" s="34">
        <v>0</v>
      </c>
      <c r="G14" s="34">
        <v>1.3461538461538463</v>
      </c>
      <c r="H14" s="35">
        <f>SUM(D14:G14)</f>
        <v>5.273445512820513</v>
      </c>
      <c r="J14" s="36">
        <v>0.25</v>
      </c>
      <c r="K14" s="37">
        <v>0.08333333333333333</v>
      </c>
    </row>
    <row r="15" spans="1:11" ht="12.75">
      <c r="A15" s="32" t="s">
        <v>31</v>
      </c>
      <c r="B15" s="50" t="s">
        <v>4</v>
      </c>
      <c r="C15" s="50">
        <v>1</v>
      </c>
      <c r="D15" s="19">
        <f aca="true" t="shared" si="0" ref="D15:D28">IF(J15=0,0,J15*$B$4)</f>
        <v>3.75</v>
      </c>
      <c r="E15" s="19">
        <f aca="true" t="shared" si="1" ref="E15:E28">IF(K15=0,0,K15*$F$4)</f>
        <v>0.17729166666666665</v>
      </c>
      <c r="F15" s="34">
        <v>0</v>
      </c>
      <c r="G15" s="34">
        <v>0.763157894736842</v>
      </c>
      <c r="H15" s="35">
        <f aca="true" t="shared" si="2" ref="H15:H28">SUM(D15:G15)</f>
        <v>4.690449561403509</v>
      </c>
      <c r="J15" s="36">
        <v>0.25</v>
      </c>
      <c r="K15" s="38">
        <v>0.08333333333333333</v>
      </c>
    </row>
    <row r="16" spans="1:11" ht="12.75">
      <c r="A16" s="32" t="s">
        <v>32</v>
      </c>
      <c r="B16" s="50" t="s">
        <v>4</v>
      </c>
      <c r="C16" s="50">
        <v>1</v>
      </c>
      <c r="D16" s="19">
        <f t="shared" si="0"/>
        <v>3.75</v>
      </c>
      <c r="E16" s="19">
        <f t="shared" si="1"/>
        <v>0.531875</v>
      </c>
      <c r="F16" s="34">
        <v>0</v>
      </c>
      <c r="G16" s="34">
        <v>3.8157894736842106</v>
      </c>
      <c r="H16" s="35">
        <f t="shared" si="2"/>
        <v>8.097664473684212</v>
      </c>
      <c r="J16" s="36">
        <v>0.25</v>
      </c>
      <c r="K16" s="38">
        <v>0.25</v>
      </c>
    </row>
    <row r="17" spans="1:11" ht="12.75">
      <c r="A17" s="32" t="s">
        <v>33</v>
      </c>
      <c r="B17" s="50" t="s">
        <v>4</v>
      </c>
      <c r="C17" s="50">
        <v>0.25</v>
      </c>
      <c r="D17" s="19">
        <f t="shared" si="0"/>
        <v>0.9375</v>
      </c>
      <c r="E17" s="19">
        <f t="shared" si="1"/>
        <v>0.04432291666666666</v>
      </c>
      <c r="F17" s="34">
        <v>0</v>
      </c>
      <c r="G17" s="34">
        <v>4.923076923076923</v>
      </c>
      <c r="H17" s="35">
        <f t="shared" si="2"/>
        <v>5.90489983974359</v>
      </c>
      <c r="J17" s="36">
        <v>0.0625</v>
      </c>
      <c r="K17" s="38">
        <v>0.020833333333333332</v>
      </c>
    </row>
    <row r="18" spans="1:11" ht="12.75">
      <c r="A18" s="32" t="s">
        <v>34</v>
      </c>
      <c r="B18" s="50" t="s">
        <v>4</v>
      </c>
      <c r="C18" s="50">
        <v>1</v>
      </c>
      <c r="D18" s="19">
        <f t="shared" si="0"/>
        <v>3.75</v>
      </c>
      <c r="E18" s="19">
        <f t="shared" si="1"/>
        <v>0.17729166666666665</v>
      </c>
      <c r="F18" s="34">
        <v>0</v>
      </c>
      <c r="G18" s="34">
        <v>0.5517241379310345</v>
      </c>
      <c r="H18" s="35">
        <f t="shared" si="2"/>
        <v>4.479015804597701</v>
      </c>
      <c r="J18" s="36">
        <v>0.25</v>
      </c>
      <c r="K18" s="38">
        <v>0.08333333333333333</v>
      </c>
    </row>
    <row r="19" spans="1:11" ht="12.75">
      <c r="A19" s="32" t="s">
        <v>35</v>
      </c>
      <c r="B19" s="50" t="s">
        <v>4</v>
      </c>
      <c r="C19" s="50">
        <v>1</v>
      </c>
      <c r="D19" s="19">
        <f t="shared" si="0"/>
        <v>15</v>
      </c>
      <c r="E19" s="19">
        <f t="shared" si="1"/>
        <v>0</v>
      </c>
      <c r="F19" s="34">
        <v>0</v>
      </c>
      <c r="G19" s="34">
        <v>0</v>
      </c>
      <c r="H19" s="35">
        <f t="shared" si="2"/>
        <v>15</v>
      </c>
      <c r="J19" s="39">
        <v>1</v>
      </c>
      <c r="K19" s="38">
        <v>0</v>
      </c>
    </row>
    <row r="20" spans="1:11" ht="12.75">
      <c r="A20" s="32" t="s">
        <v>36</v>
      </c>
      <c r="B20" s="50" t="s">
        <v>4</v>
      </c>
      <c r="C20" s="50">
        <v>2</v>
      </c>
      <c r="D20" s="19">
        <f t="shared" si="0"/>
        <v>15</v>
      </c>
      <c r="E20" s="19">
        <f t="shared" si="1"/>
        <v>0</v>
      </c>
      <c r="F20" s="34">
        <v>0</v>
      </c>
      <c r="G20" s="34">
        <v>0</v>
      </c>
      <c r="H20" s="35">
        <f t="shared" si="2"/>
        <v>15</v>
      </c>
      <c r="J20" s="39">
        <v>1</v>
      </c>
      <c r="K20" s="38">
        <v>0</v>
      </c>
    </row>
    <row r="21" spans="1:11" ht="12.75">
      <c r="A21" s="32" t="s">
        <v>34</v>
      </c>
      <c r="B21" s="50" t="s">
        <v>4</v>
      </c>
      <c r="C21" s="50">
        <v>1</v>
      </c>
      <c r="D21" s="19">
        <f t="shared" si="0"/>
        <v>3.75</v>
      </c>
      <c r="E21" s="19">
        <f t="shared" si="1"/>
        <v>0.17729166666666665</v>
      </c>
      <c r="F21" s="34">
        <v>0</v>
      </c>
      <c r="G21" s="34">
        <v>0.5517241379310345</v>
      </c>
      <c r="H21" s="35">
        <f t="shared" si="2"/>
        <v>4.479015804597701</v>
      </c>
      <c r="J21" s="39">
        <v>0.25</v>
      </c>
      <c r="K21" s="38">
        <v>0.08333333333333333</v>
      </c>
    </row>
    <row r="22" spans="1:11" ht="12.75">
      <c r="A22" s="32" t="s">
        <v>37</v>
      </c>
      <c r="B22" s="50" t="s">
        <v>4</v>
      </c>
      <c r="C22" s="50">
        <v>3</v>
      </c>
      <c r="D22" s="19">
        <f t="shared" si="0"/>
        <v>11.25</v>
      </c>
      <c r="E22" s="19">
        <f t="shared" si="1"/>
        <v>0</v>
      </c>
      <c r="F22" s="34">
        <v>0</v>
      </c>
      <c r="G22" s="34">
        <v>0</v>
      </c>
      <c r="H22" s="35">
        <f t="shared" si="2"/>
        <v>11.25</v>
      </c>
      <c r="J22" s="39">
        <v>0.75</v>
      </c>
      <c r="K22" s="38">
        <v>0</v>
      </c>
    </row>
    <row r="23" spans="1:11" ht="12.75">
      <c r="A23" s="32" t="s">
        <v>38</v>
      </c>
      <c r="B23" s="50" t="s">
        <v>4</v>
      </c>
      <c r="C23" s="50">
        <v>2</v>
      </c>
      <c r="D23" s="19">
        <f t="shared" si="0"/>
        <v>15</v>
      </c>
      <c r="E23" s="19">
        <f t="shared" si="1"/>
        <v>0</v>
      </c>
      <c r="F23" s="34">
        <v>0</v>
      </c>
      <c r="G23" s="34">
        <v>0</v>
      </c>
      <c r="H23" s="35">
        <f t="shared" si="2"/>
        <v>15</v>
      </c>
      <c r="J23" s="39">
        <v>1</v>
      </c>
      <c r="K23" s="38">
        <v>0</v>
      </c>
    </row>
    <row r="24" spans="1:11" ht="12.75">
      <c r="A24" s="32"/>
      <c r="B24" s="50" t="s">
        <v>39</v>
      </c>
      <c r="C24" s="50"/>
      <c r="D24" s="19">
        <f t="shared" si="0"/>
        <v>0</v>
      </c>
      <c r="E24" s="19">
        <f t="shared" si="1"/>
        <v>0</v>
      </c>
      <c r="F24" s="34" t="s">
        <v>39</v>
      </c>
      <c r="G24" s="34" t="s">
        <v>39</v>
      </c>
      <c r="H24" s="35">
        <f t="shared" si="2"/>
        <v>0</v>
      </c>
      <c r="J24" s="39">
        <v>0</v>
      </c>
      <c r="K24" s="38">
        <v>0</v>
      </c>
    </row>
    <row r="25" spans="1:11" ht="12.75">
      <c r="A25" s="32"/>
      <c r="B25" s="50" t="s">
        <v>39</v>
      </c>
      <c r="C25" s="50"/>
      <c r="D25" s="19">
        <f t="shared" si="0"/>
        <v>0</v>
      </c>
      <c r="E25" s="19">
        <f t="shared" si="1"/>
        <v>0</v>
      </c>
      <c r="F25" s="34" t="s">
        <v>39</v>
      </c>
      <c r="G25" s="34" t="s">
        <v>39</v>
      </c>
      <c r="H25" s="35">
        <f t="shared" si="2"/>
        <v>0</v>
      </c>
      <c r="J25" s="39">
        <v>0</v>
      </c>
      <c r="K25" s="38">
        <v>0</v>
      </c>
    </row>
    <row r="26" spans="1:11" ht="12.75">
      <c r="A26" s="32"/>
      <c r="B26" s="50" t="s">
        <v>39</v>
      </c>
      <c r="C26" s="50"/>
      <c r="D26" s="19">
        <f t="shared" si="0"/>
        <v>0</v>
      </c>
      <c r="E26" s="19">
        <f t="shared" si="1"/>
        <v>0</v>
      </c>
      <c r="F26" s="34" t="s">
        <v>39</v>
      </c>
      <c r="G26" s="34" t="s">
        <v>39</v>
      </c>
      <c r="H26" s="35">
        <f t="shared" si="2"/>
        <v>0</v>
      </c>
      <c r="J26" s="39">
        <v>0</v>
      </c>
      <c r="K26" s="38">
        <v>0</v>
      </c>
    </row>
    <row r="27" spans="1:11" ht="12.75">
      <c r="A27" s="32"/>
      <c r="B27" s="50" t="s">
        <v>39</v>
      </c>
      <c r="C27" s="50"/>
      <c r="D27" s="19">
        <f t="shared" si="0"/>
        <v>0</v>
      </c>
      <c r="E27" s="19">
        <f t="shared" si="1"/>
        <v>0</v>
      </c>
      <c r="F27" s="34" t="s">
        <v>39</v>
      </c>
      <c r="G27" s="34" t="s">
        <v>39</v>
      </c>
      <c r="H27" s="35">
        <f t="shared" si="2"/>
        <v>0</v>
      </c>
      <c r="J27" s="39">
        <v>0</v>
      </c>
      <c r="K27" s="38">
        <v>0</v>
      </c>
    </row>
    <row r="28" spans="1:11" ht="12.75">
      <c r="A28" s="32"/>
      <c r="B28" s="50" t="s">
        <v>39</v>
      </c>
      <c r="C28" s="50"/>
      <c r="D28" s="19">
        <f t="shared" si="0"/>
        <v>0</v>
      </c>
      <c r="E28" s="19">
        <f t="shared" si="1"/>
        <v>0</v>
      </c>
      <c r="F28" s="34" t="s">
        <v>39</v>
      </c>
      <c r="G28" s="34" t="s">
        <v>39</v>
      </c>
      <c r="H28" s="35">
        <f t="shared" si="2"/>
        <v>0</v>
      </c>
      <c r="J28" s="39">
        <v>0</v>
      </c>
      <c r="K28" s="38">
        <v>0</v>
      </c>
    </row>
    <row r="29" spans="1:8" ht="2.25" customHeight="1" thickBot="1">
      <c r="A29" s="40"/>
      <c r="B29" s="40"/>
      <c r="C29" s="40"/>
      <c r="D29" s="40"/>
      <c r="E29" s="40"/>
      <c r="F29" s="40"/>
      <c r="G29" s="40"/>
      <c r="H29" s="40"/>
    </row>
    <row r="30" spans="1:8" ht="13.5" thickTop="1">
      <c r="A30" s="18" t="s">
        <v>40</v>
      </c>
      <c r="B30" s="18"/>
      <c r="C30" s="1"/>
      <c r="D30" s="41">
        <f>SUM(D14:D29)</f>
        <v>75.9375</v>
      </c>
      <c r="E30" s="41">
        <f>SUM(E14:E29)</f>
        <v>1.2853645833333334</v>
      </c>
      <c r="F30" s="41">
        <f>SUM(F14:F29)</f>
        <v>0</v>
      </c>
      <c r="G30" s="41">
        <f>SUM(G14:G29)</f>
        <v>11.951626413513889</v>
      </c>
      <c r="H30" s="41">
        <f>SUM(H14:H29)</f>
        <v>89.17449099684723</v>
      </c>
    </row>
    <row r="31" spans="1:8" ht="12.75">
      <c r="A31" s="18"/>
      <c r="B31" s="18"/>
      <c r="C31" s="1"/>
      <c r="D31" s="41"/>
      <c r="E31" s="41"/>
      <c r="F31" s="41"/>
      <c r="G31" s="41"/>
      <c r="H31" s="41"/>
    </row>
    <row r="32" spans="1:8" ht="12.75">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74</v>
      </c>
      <c r="B35" s="83" t="s">
        <v>50</v>
      </c>
      <c r="C35" s="83"/>
      <c r="D35" s="46">
        <v>1</v>
      </c>
      <c r="E35" s="47">
        <v>2</v>
      </c>
      <c r="F35" s="48" t="s">
        <v>4</v>
      </c>
      <c r="G35" s="49">
        <v>1.475</v>
      </c>
      <c r="H35" s="41">
        <f>IF(G35="","",G35*E35*D35)</f>
        <v>2.95</v>
      </c>
    </row>
    <row r="36" spans="1:8" ht="12.75">
      <c r="A36" s="32" t="s">
        <v>75</v>
      </c>
      <c r="B36" s="72" t="s">
        <v>76</v>
      </c>
      <c r="C36" s="72"/>
      <c r="D36" s="46">
        <v>3</v>
      </c>
      <c r="E36" s="47">
        <v>0.1</v>
      </c>
      <c r="F36" s="48" t="s">
        <v>55</v>
      </c>
      <c r="G36" s="49">
        <v>32</v>
      </c>
      <c r="H36" s="41">
        <f>IF(G36="","",G36*E36*D36)</f>
        <v>9.600000000000001</v>
      </c>
    </row>
    <row r="37" spans="1:8" ht="12.75">
      <c r="A37" s="32" t="s">
        <v>51</v>
      </c>
      <c r="B37" s="72" t="s">
        <v>52</v>
      </c>
      <c r="C37" s="72"/>
      <c r="D37" s="46">
        <v>1</v>
      </c>
      <c r="E37" s="47">
        <v>2</v>
      </c>
      <c r="F37" s="48" t="s">
        <v>53</v>
      </c>
      <c r="G37" s="49">
        <v>27</v>
      </c>
      <c r="H37" s="41">
        <f aca="true" t="shared" si="3" ref="H37:H49">IF(G37="","",G37*E37*D37)</f>
        <v>54</v>
      </c>
    </row>
    <row r="38" spans="1:8" ht="12.75">
      <c r="A38" s="32" t="s">
        <v>54</v>
      </c>
      <c r="B38" s="72" t="s">
        <v>52</v>
      </c>
      <c r="C38" s="72"/>
      <c r="D38" s="46">
        <v>1</v>
      </c>
      <c r="E38" s="47">
        <v>100</v>
      </c>
      <c r="F38" s="48" t="s">
        <v>55</v>
      </c>
      <c r="G38" s="49">
        <v>0.015</v>
      </c>
      <c r="H38" s="41">
        <f t="shared" si="3"/>
        <v>1.5</v>
      </c>
    </row>
    <row r="39" spans="1:8" ht="12.75">
      <c r="A39" s="32"/>
      <c r="B39" s="72" t="s">
        <v>39</v>
      </c>
      <c r="C39" s="72"/>
      <c r="D39" s="46"/>
      <c r="E39" s="47"/>
      <c r="F39" s="48" t="s">
        <v>39</v>
      </c>
      <c r="G39" s="49" t="s">
        <v>39</v>
      </c>
      <c r="H39" s="41">
        <f t="shared" si="3"/>
      </c>
    </row>
    <row r="40" spans="1:8" ht="12.75">
      <c r="A40" s="32"/>
      <c r="B40" s="72" t="s">
        <v>39</v>
      </c>
      <c r="C40" s="72"/>
      <c r="D40" s="46"/>
      <c r="E40" s="47"/>
      <c r="F40" s="48" t="s">
        <v>39</v>
      </c>
      <c r="G40" s="49" t="s">
        <v>39</v>
      </c>
      <c r="H40" s="41">
        <f t="shared" si="3"/>
      </c>
    </row>
    <row r="41" spans="1:8" ht="12.75">
      <c r="A41" s="32"/>
      <c r="B41" s="72" t="s">
        <v>39</v>
      </c>
      <c r="C41" s="72"/>
      <c r="D41" s="46"/>
      <c r="E41" s="47"/>
      <c r="F41" s="48" t="s">
        <v>39</v>
      </c>
      <c r="G41" s="49" t="s">
        <v>39</v>
      </c>
      <c r="H41" s="41">
        <f t="shared" si="3"/>
      </c>
    </row>
    <row r="42" spans="1:8" ht="12.75">
      <c r="A42" s="32"/>
      <c r="B42" s="72" t="s">
        <v>39</v>
      </c>
      <c r="C42" s="72"/>
      <c r="D42" s="46"/>
      <c r="E42" s="47"/>
      <c r="F42" s="48" t="s">
        <v>39</v>
      </c>
      <c r="G42" s="49" t="s">
        <v>39</v>
      </c>
      <c r="H42" s="41">
        <f t="shared" si="3"/>
      </c>
    </row>
    <row r="43" spans="1:8" ht="12.75">
      <c r="A43" s="32"/>
      <c r="B43" s="72" t="s">
        <v>39</v>
      </c>
      <c r="C43" s="72"/>
      <c r="D43" s="51"/>
      <c r="E43" s="47"/>
      <c r="F43" s="48" t="s">
        <v>39</v>
      </c>
      <c r="G43" s="49" t="s">
        <v>39</v>
      </c>
      <c r="H43" s="41">
        <f t="shared" si="3"/>
      </c>
    </row>
    <row r="44" spans="1:8" ht="12.75">
      <c r="A44" s="32"/>
      <c r="B44" s="72" t="s">
        <v>39</v>
      </c>
      <c r="C44" s="72"/>
      <c r="D44" s="51"/>
      <c r="E44" s="47"/>
      <c r="F44" s="48" t="s">
        <v>39</v>
      </c>
      <c r="G44" s="49" t="s">
        <v>39</v>
      </c>
      <c r="H44" s="41">
        <f t="shared" si="3"/>
      </c>
    </row>
    <row r="45" spans="1:8" ht="12.75">
      <c r="A45" s="32"/>
      <c r="B45" s="72" t="s">
        <v>39</v>
      </c>
      <c r="C45" s="72"/>
      <c r="D45" s="51"/>
      <c r="E45" s="47"/>
      <c r="F45" s="48" t="s">
        <v>39</v>
      </c>
      <c r="G45" s="49" t="s">
        <v>39</v>
      </c>
      <c r="H45" s="41">
        <f t="shared" si="3"/>
      </c>
    </row>
    <row r="46" spans="1:8" ht="12.75">
      <c r="A46" s="32"/>
      <c r="B46" s="72" t="s">
        <v>39</v>
      </c>
      <c r="C46" s="72"/>
      <c r="D46" s="51"/>
      <c r="E46" s="47"/>
      <c r="F46" s="48" t="s">
        <v>39</v>
      </c>
      <c r="G46" s="49" t="s">
        <v>39</v>
      </c>
      <c r="H46" s="41">
        <f t="shared" si="3"/>
      </c>
    </row>
    <row r="47" spans="1:8" ht="12.75">
      <c r="A47" s="32"/>
      <c r="B47" s="72" t="s">
        <v>39</v>
      </c>
      <c r="C47" s="72"/>
      <c r="D47" s="51"/>
      <c r="E47" s="47"/>
      <c r="F47" s="48" t="s">
        <v>39</v>
      </c>
      <c r="G47" s="49" t="s">
        <v>39</v>
      </c>
      <c r="H47" s="41">
        <f t="shared" si="3"/>
      </c>
    </row>
    <row r="48" spans="1:8" ht="12.75">
      <c r="A48" s="32"/>
      <c r="B48" s="72" t="s">
        <v>39</v>
      </c>
      <c r="C48" s="72"/>
      <c r="D48" s="51"/>
      <c r="E48" s="47"/>
      <c r="F48" s="48" t="s">
        <v>39</v>
      </c>
      <c r="G48" s="49" t="s">
        <v>39</v>
      </c>
      <c r="H48" s="41">
        <f t="shared" si="3"/>
      </c>
    </row>
    <row r="49" spans="1:8" ht="12.75">
      <c r="A49" s="32"/>
      <c r="B49" s="71" t="s">
        <v>39</v>
      </c>
      <c r="C49" s="71"/>
      <c r="D49" s="51"/>
      <c r="E49" s="47"/>
      <c r="F49" s="48" t="s">
        <v>39</v>
      </c>
      <c r="G49" s="49" t="s">
        <v>39</v>
      </c>
      <c r="H49" s="41">
        <f t="shared" si="3"/>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68.05</v>
      </c>
    </row>
    <row r="52" spans="1:8" ht="12.75">
      <c r="A52" s="18"/>
      <c r="B52" s="1"/>
      <c r="C52" s="41"/>
      <c r="D52" s="1"/>
      <c r="E52" s="1"/>
      <c r="F52" s="1"/>
      <c r="G52" s="41"/>
      <c r="H52" s="41"/>
    </row>
    <row r="53" spans="1:8" ht="12.75">
      <c r="A53" s="1"/>
      <c r="B53" s="1"/>
      <c r="C53" s="1"/>
      <c r="D53" s="1"/>
      <c r="E53" s="1"/>
      <c r="F53" s="1"/>
      <c r="G53" s="56" t="s">
        <v>12</v>
      </c>
      <c r="H53" s="56" t="s">
        <v>13</v>
      </c>
    </row>
    <row r="54" spans="1:8" ht="12.75">
      <c r="A54" s="18" t="s">
        <v>57</v>
      </c>
      <c r="B54" s="1"/>
      <c r="C54" s="1"/>
      <c r="D54" s="1"/>
      <c r="E54" s="1"/>
      <c r="F54" s="1"/>
      <c r="G54" s="57">
        <f>H30+H51</f>
        <v>157.22449099684724</v>
      </c>
      <c r="H54" s="57">
        <f>SUM(D30:F30,H51)</f>
        <v>145.27286458333333</v>
      </c>
    </row>
    <row r="55" spans="1:8" ht="12.75">
      <c r="A55" s="58" t="s">
        <v>58</v>
      </c>
      <c r="B55" s="1" t="s">
        <v>59</v>
      </c>
      <c r="C55" s="1"/>
      <c r="D55" s="59" t="s">
        <v>60</v>
      </c>
      <c r="E55" s="1"/>
      <c r="F55" s="59" t="s">
        <v>61</v>
      </c>
      <c r="G55" s="60"/>
      <c r="H55" s="60"/>
    </row>
    <row r="56" spans="1:8" ht="12.75">
      <c r="A56" s="58"/>
      <c r="B56" s="41">
        <f>H54</f>
        <v>145.27286458333333</v>
      </c>
      <c r="C56" s="1"/>
      <c r="D56" s="61">
        <v>0.06</v>
      </c>
      <c r="E56" s="62"/>
      <c r="F56" s="63">
        <v>8</v>
      </c>
      <c r="G56" s="64">
        <f>B56*D56*F56/12</f>
        <v>5.810914583333333</v>
      </c>
      <c r="H56" s="64">
        <f>G56</f>
        <v>5.810914583333333</v>
      </c>
    </row>
    <row r="57" spans="1:8" ht="12.75">
      <c r="A57" s="18" t="s">
        <v>62</v>
      </c>
      <c r="B57" s="1"/>
      <c r="C57" s="1"/>
      <c r="D57" s="1"/>
      <c r="E57" s="1"/>
      <c r="F57" s="1"/>
      <c r="G57" s="64">
        <f>SUM(G54:G56)</f>
        <v>163.03540558018057</v>
      </c>
      <c r="H57" s="64">
        <f>SUM(H54:H56)</f>
        <v>151.08377916666666</v>
      </c>
    </row>
    <row r="58" spans="1:8" ht="12.75">
      <c r="A58" s="1"/>
      <c r="B58" s="1"/>
      <c r="C58" s="1"/>
      <c r="D58" s="1"/>
      <c r="E58" s="1"/>
      <c r="F58" s="1"/>
      <c r="G58" s="60"/>
      <c r="H58" s="60"/>
    </row>
    <row r="59" spans="1:8" ht="12.75">
      <c r="A59" s="18" t="s">
        <v>63</v>
      </c>
      <c r="B59" s="1"/>
      <c r="C59" s="1"/>
      <c r="D59" s="1" t="s">
        <v>14</v>
      </c>
      <c r="E59" s="1"/>
      <c r="F59" s="1"/>
      <c r="G59" s="65">
        <v>12.100545596258767</v>
      </c>
      <c r="H59" s="65">
        <v>12.100545596258767</v>
      </c>
    </row>
    <row r="60" spans="1:8" ht="12.75">
      <c r="A60" s="18" t="s">
        <v>64</v>
      </c>
      <c r="D60" s="66">
        <v>0.3213360885119439</v>
      </c>
      <c r="E60" s="1" t="str">
        <f>F6</f>
        <v> per hd</v>
      </c>
      <c r="F60" s="1"/>
      <c r="G60" s="67">
        <f>B6*D60</f>
        <v>120.50103319197896</v>
      </c>
      <c r="H60" s="67">
        <v>120.50103319197896</v>
      </c>
    </row>
    <row r="61" spans="1:8" ht="12.75">
      <c r="A61" s="18" t="s">
        <v>65</v>
      </c>
      <c r="B61" s="1"/>
      <c r="C61" s="1"/>
      <c r="D61" s="1"/>
      <c r="E61" s="1"/>
      <c r="F61" s="1"/>
      <c r="G61" s="67">
        <f>SUM(G62:G65)</f>
        <v>8.057851239669422</v>
      </c>
      <c r="H61" s="67">
        <f>SUM(H62:H65)</f>
        <v>7.231404958677687</v>
      </c>
    </row>
    <row r="62" spans="1:8" ht="12.75">
      <c r="A62" s="1"/>
      <c r="B62" s="31" t="s">
        <v>66</v>
      </c>
      <c r="C62" s="1"/>
      <c r="D62" s="1"/>
      <c r="E62" s="1"/>
      <c r="F62" s="1"/>
      <c r="G62" s="65">
        <v>0.27548209366391185</v>
      </c>
      <c r="H62" s="65">
        <v>0.27548209366391185</v>
      </c>
    </row>
    <row r="63" spans="1:8" ht="12.75">
      <c r="A63" s="1"/>
      <c r="B63" s="31" t="s">
        <v>67</v>
      </c>
      <c r="C63" s="1"/>
      <c r="D63" s="1"/>
      <c r="E63" s="1"/>
      <c r="F63" s="1"/>
      <c r="G63" s="65">
        <v>0.8264462809917356</v>
      </c>
      <c r="H63" s="65"/>
    </row>
    <row r="64" spans="1:8" ht="12.75">
      <c r="A64" s="18"/>
      <c r="B64" s="68" t="s">
        <v>68</v>
      </c>
      <c r="C64" s="1"/>
      <c r="D64" s="1"/>
      <c r="E64" s="1"/>
      <c r="F64" s="1"/>
      <c r="G64" s="65">
        <v>0.06887052341597796</v>
      </c>
      <c r="H64" s="65">
        <v>0.06887052341597796</v>
      </c>
    </row>
    <row r="65" spans="1:8" ht="12.75">
      <c r="A65" s="18"/>
      <c r="B65" s="68" t="s">
        <v>69</v>
      </c>
      <c r="C65" s="1"/>
      <c r="D65" s="1"/>
      <c r="E65" s="1"/>
      <c r="F65" s="1"/>
      <c r="G65" s="65">
        <v>6.887052341597797</v>
      </c>
      <c r="H65" s="65">
        <v>6.887052341597797</v>
      </c>
    </row>
    <row r="66" spans="1:8" ht="13.5" thickBot="1">
      <c r="A66" s="18"/>
      <c r="B66" s="1"/>
      <c r="C66" s="1"/>
      <c r="D66" s="1"/>
      <c r="E66" s="1"/>
      <c r="F66" s="1"/>
      <c r="G66" s="69"/>
      <c r="H66" s="69"/>
    </row>
    <row r="67" spans="1:8" ht="13.5" thickTop="1">
      <c r="A67" s="18" t="s">
        <v>70</v>
      </c>
      <c r="B67" s="1"/>
      <c r="C67" s="1"/>
      <c r="D67" s="1"/>
      <c r="E67" s="1"/>
      <c r="F67" s="1"/>
      <c r="G67" s="70">
        <f>SUM(G57:G61)</f>
        <v>303.69483560808777</v>
      </c>
      <c r="H67" s="70">
        <f>SUM(H57:H61)</f>
        <v>290.91676291358203</v>
      </c>
    </row>
    <row r="68" spans="1:8" ht="12.75">
      <c r="A68" s="1"/>
      <c r="B68" s="1"/>
      <c r="C68" s="1"/>
      <c r="D68" s="1"/>
      <c r="E68" s="1"/>
      <c r="F68" s="1"/>
      <c r="G68" s="41"/>
      <c r="H68" s="1"/>
    </row>
    <row r="70" ht="12.75"/>
    <row r="71" ht="12.75"/>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priority="1" dxfId="0" operator="equal">
      <formula>0</formula>
    </cfRule>
  </conditionalFormatting>
  <printOptions/>
  <pageMargins left="1" right="0.5" top="0.5" bottom="0.5" header="0.3" footer="0.3"/>
  <pageSetup fitToHeight="1" fitToWidth="1" horizontalDpi="1200" verticalDpi="1200" orientation="portrait"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L14" sqref="L14"/>
    </sheetView>
  </sheetViews>
  <sheetFormatPr defaultColWidth="9.140625" defaultRowHeight="12.75"/>
  <cols>
    <col min="1" max="1" width="26.00390625" style="2" customWidth="1"/>
    <col min="2" max="2" width="9.28125" style="2" bestFit="1" customWidth="1"/>
    <col min="3" max="4" width="9.140625" style="2" customWidth="1"/>
    <col min="5" max="5" width="10.8515625" style="2" customWidth="1"/>
    <col min="6" max="6" width="9.140625" style="2" customWidth="1"/>
    <col min="7" max="7" width="10.140625" style="2" customWidth="1"/>
    <col min="8" max="8" width="11.421875" style="2" customWidth="1"/>
    <col min="9" max="16384" width="9.140625" style="2" customWidth="1"/>
  </cols>
  <sheetData>
    <row r="1" spans="1:8" ht="84.75" customHeight="1">
      <c r="A1" s="1"/>
      <c r="B1" s="1"/>
      <c r="C1" s="1"/>
      <c r="D1" s="1"/>
      <c r="E1" s="1"/>
      <c r="F1" s="1"/>
      <c r="G1" s="1"/>
      <c r="H1" s="1"/>
    </row>
    <row r="2" spans="1:8" ht="15.75">
      <c r="A2" s="3" t="s">
        <v>0</v>
      </c>
      <c r="B2" s="52" t="s">
        <v>77</v>
      </c>
      <c r="C2" s="5"/>
      <c r="D2" s="1"/>
      <c r="E2" s="6" t="s">
        <v>2</v>
      </c>
      <c r="F2" s="7">
        <v>2009</v>
      </c>
      <c r="G2" s="1"/>
      <c r="H2" s="1"/>
    </row>
    <row r="3" spans="1:8" ht="15.75">
      <c r="A3" s="3" t="s">
        <v>3</v>
      </c>
      <c r="B3" s="8" t="s">
        <v>4</v>
      </c>
      <c r="C3" s="1"/>
      <c r="D3" s="1"/>
      <c r="E3" s="6" t="s">
        <v>5</v>
      </c>
      <c r="F3" s="9">
        <v>72.6</v>
      </c>
      <c r="G3" s="6"/>
      <c r="H3" s="8"/>
    </row>
    <row r="4" spans="1:12" ht="15.75">
      <c r="A4" s="3" t="s">
        <v>6</v>
      </c>
      <c r="B4" s="10">
        <v>15</v>
      </c>
      <c r="C4" s="1"/>
      <c r="D4" s="1"/>
      <c r="E4" s="6" t="s">
        <v>7</v>
      </c>
      <c r="F4" s="11">
        <v>2.1275</v>
      </c>
      <c r="G4" s="6"/>
      <c r="H4" s="8"/>
      <c r="L4" s="12"/>
    </row>
    <row r="5" spans="1:8" ht="15.75">
      <c r="A5" s="3"/>
      <c r="B5" s="1"/>
      <c r="C5" s="13"/>
      <c r="D5" s="13"/>
      <c r="E5" s="6"/>
      <c r="F5" s="8"/>
      <c r="G5" s="1"/>
      <c r="H5" s="1"/>
    </row>
    <row r="6" spans="1:8" ht="18">
      <c r="A6" s="14" t="s">
        <v>8</v>
      </c>
      <c r="B6" s="15">
        <v>400</v>
      </c>
      <c r="C6" s="16" t="s">
        <v>72</v>
      </c>
      <c r="D6" s="17" t="s">
        <v>10</v>
      </c>
      <c r="E6" s="11">
        <v>2</v>
      </c>
      <c r="F6" s="3" t="s">
        <v>73</v>
      </c>
      <c r="G6" s="1"/>
      <c r="H6" s="1"/>
    </row>
    <row r="7" spans="1:8" ht="12.75">
      <c r="A7" s="18"/>
      <c r="B7" s="19"/>
      <c r="C7" s="16"/>
      <c r="D7" s="16"/>
      <c r="E7" s="16"/>
      <c r="F7" s="16"/>
      <c r="G7" s="16"/>
      <c r="H7" s="1"/>
    </row>
    <row r="8" spans="1:8" ht="12.75" customHeight="1">
      <c r="A8" s="20"/>
      <c r="B8" s="19"/>
      <c r="C8" s="75" t="s">
        <v>12</v>
      </c>
      <c r="D8" s="84"/>
      <c r="E8" s="76"/>
      <c r="F8" s="75" t="s">
        <v>13</v>
      </c>
      <c r="G8" s="84"/>
      <c r="H8" s="76"/>
    </row>
    <row r="9" spans="1:8" ht="12.75" customHeight="1">
      <c r="A9" s="20"/>
      <c r="B9" s="21" t="s">
        <v>14</v>
      </c>
      <c r="C9" s="22" t="s">
        <v>15</v>
      </c>
      <c r="D9" s="23" t="s">
        <v>16</v>
      </c>
      <c r="E9" s="24" t="s">
        <v>17</v>
      </c>
      <c r="F9" s="22" t="s">
        <v>18</v>
      </c>
      <c r="G9" s="23" t="s">
        <v>16</v>
      </c>
      <c r="H9" s="25" t="s">
        <v>17</v>
      </c>
    </row>
    <row r="10" spans="1:8" ht="12.75" customHeight="1">
      <c r="A10" s="18" t="s">
        <v>19</v>
      </c>
      <c r="B10" s="26">
        <f>B6*E6</f>
        <v>800</v>
      </c>
      <c r="C10" s="27">
        <f>G67</f>
        <v>273.1932799258869</v>
      </c>
      <c r="D10" s="28">
        <f>B10-C10</f>
        <v>526.8067200741132</v>
      </c>
      <c r="E10" s="29">
        <f>IF($B$6=0,0,C10/$B$6)</f>
        <v>0.6829831998147172</v>
      </c>
      <c r="F10" s="27">
        <f>H67</f>
        <v>260.41520723138126</v>
      </c>
      <c r="G10" s="28">
        <f>B10-F10</f>
        <v>539.5847927686187</v>
      </c>
      <c r="H10" s="30">
        <f>IF($B$6=0,0,F10/$B$6)</f>
        <v>0.6510380180784532</v>
      </c>
    </row>
    <row r="11" spans="1:8" ht="12.75" customHeight="1">
      <c r="A11" s="31"/>
      <c r="B11" s="1"/>
      <c r="C11" s="1"/>
      <c r="D11" s="1"/>
      <c r="E11" s="1"/>
      <c r="F11" s="1"/>
      <c r="G11" s="1"/>
      <c r="H11" s="1"/>
    </row>
    <row r="12" spans="1:8" ht="12.75" customHeight="1">
      <c r="A12" s="85" t="s">
        <v>20</v>
      </c>
      <c r="B12" s="82" t="s">
        <v>21</v>
      </c>
      <c r="C12" s="88" t="s">
        <v>22</v>
      </c>
      <c r="D12" s="82" t="s">
        <v>23</v>
      </c>
      <c r="E12" s="88" t="s">
        <v>24</v>
      </c>
      <c r="F12" s="82" t="s">
        <v>25</v>
      </c>
      <c r="G12" s="82" t="s">
        <v>26</v>
      </c>
      <c r="H12" s="88" t="s">
        <v>27</v>
      </c>
    </row>
    <row r="13" spans="1:11" ht="13.5" customHeight="1" thickBot="1">
      <c r="A13" s="86"/>
      <c r="B13" s="87"/>
      <c r="C13" s="89"/>
      <c r="D13" s="87"/>
      <c r="E13" s="89"/>
      <c r="F13" s="87"/>
      <c r="G13" s="87"/>
      <c r="H13" s="89"/>
      <c r="J13" s="2" t="s">
        <v>28</v>
      </c>
      <c r="K13" s="2" t="s">
        <v>29</v>
      </c>
    </row>
    <row r="14" spans="1:11" ht="13.5" thickTop="1">
      <c r="A14" s="32" t="s">
        <v>30</v>
      </c>
      <c r="B14" s="50" t="s">
        <v>4</v>
      </c>
      <c r="C14" s="50">
        <v>1</v>
      </c>
      <c r="D14" s="19">
        <f>IF(J14=0,0,J14*$B$4)</f>
        <v>3.75</v>
      </c>
      <c r="E14" s="19">
        <f>IF(K14=0,0,K14*$F$4)</f>
        <v>0.17729166666666665</v>
      </c>
      <c r="F14" s="34">
        <v>0</v>
      </c>
      <c r="G14" s="34">
        <v>1.3461538461538463</v>
      </c>
      <c r="H14" s="35">
        <f>SUM(D14:G14)</f>
        <v>5.273445512820513</v>
      </c>
      <c r="J14" s="36">
        <v>0.25</v>
      </c>
      <c r="K14" s="37">
        <v>0.08333333333333333</v>
      </c>
    </row>
    <row r="15" spans="1:11" ht="12.75">
      <c r="A15" s="32" t="s">
        <v>31</v>
      </c>
      <c r="B15" s="50" t="s">
        <v>4</v>
      </c>
      <c r="C15" s="50">
        <v>1</v>
      </c>
      <c r="D15" s="19">
        <f aca="true" t="shared" si="0" ref="D15:D28">IF(J15=0,0,J15*$B$4)</f>
        <v>3.75</v>
      </c>
      <c r="E15" s="19">
        <f aca="true" t="shared" si="1" ref="E15:E28">IF(K15=0,0,K15*$F$4)</f>
        <v>0.17729166666666665</v>
      </c>
      <c r="F15" s="34">
        <v>0</v>
      </c>
      <c r="G15" s="34">
        <v>0.763157894736842</v>
      </c>
      <c r="H15" s="35">
        <f aca="true" t="shared" si="2" ref="H15:H28">SUM(D15:G15)</f>
        <v>4.690449561403509</v>
      </c>
      <c r="J15" s="36">
        <v>0.25</v>
      </c>
      <c r="K15" s="38">
        <v>0.08333333333333333</v>
      </c>
    </row>
    <row r="16" spans="1:11" ht="12.75">
      <c r="A16" s="32" t="s">
        <v>32</v>
      </c>
      <c r="B16" s="50" t="s">
        <v>4</v>
      </c>
      <c r="C16" s="50">
        <v>1</v>
      </c>
      <c r="D16" s="19">
        <f t="shared" si="0"/>
        <v>3.75</v>
      </c>
      <c r="E16" s="19">
        <f t="shared" si="1"/>
        <v>0.531875</v>
      </c>
      <c r="F16" s="34">
        <v>0</v>
      </c>
      <c r="G16" s="34">
        <v>3.8157894736842106</v>
      </c>
      <c r="H16" s="35">
        <f t="shared" si="2"/>
        <v>8.097664473684212</v>
      </c>
      <c r="J16" s="36">
        <v>0.25</v>
      </c>
      <c r="K16" s="38">
        <v>0.25</v>
      </c>
    </row>
    <row r="17" spans="1:11" ht="12.75">
      <c r="A17" s="32" t="s">
        <v>33</v>
      </c>
      <c r="B17" s="50" t="s">
        <v>4</v>
      </c>
      <c r="C17" s="50">
        <v>0.25</v>
      </c>
      <c r="D17" s="19">
        <f t="shared" si="0"/>
        <v>0.9375</v>
      </c>
      <c r="E17" s="19">
        <f t="shared" si="1"/>
        <v>0.04432291666666666</v>
      </c>
      <c r="F17" s="34">
        <v>0</v>
      </c>
      <c r="G17" s="34">
        <v>4.923076923076923</v>
      </c>
      <c r="H17" s="35">
        <f t="shared" si="2"/>
        <v>5.90489983974359</v>
      </c>
      <c r="J17" s="36">
        <v>0.0625</v>
      </c>
      <c r="K17" s="38">
        <v>0.020833333333333332</v>
      </c>
    </row>
    <row r="18" spans="1:11" ht="12.75">
      <c r="A18" s="32" t="s">
        <v>34</v>
      </c>
      <c r="B18" s="50" t="s">
        <v>4</v>
      </c>
      <c r="C18" s="50">
        <v>1</v>
      </c>
      <c r="D18" s="19">
        <f t="shared" si="0"/>
        <v>3.75</v>
      </c>
      <c r="E18" s="19">
        <f t="shared" si="1"/>
        <v>0.17729166666666665</v>
      </c>
      <c r="F18" s="34">
        <v>0</v>
      </c>
      <c r="G18" s="34">
        <v>0.5517241379310345</v>
      </c>
      <c r="H18" s="35">
        <f t="shared" si="2"/>
        <v>4.479015804597701</v>
      </c>
      <c r="J18" s="36">
        <v>0.25</v>
      </c>
      <c r="K18" s="38">
        <v>0.08333333333333333</v>
      </c>
    </row>
    <row r="19" spans="1:11" ht="12.75">
      <c r="A19" s="32" t="s">
        <v>35</v>
      </c>
      <c r="B19" s="50" t="s">
        <v>4</v>
      </c>
      <c r="C19" s="50">
        <v>1</v>
      </c>
      <c r="D19" s="19">
        <f t="shared" si="0"/>
        <v>15</v>
      </c>
      <c r="E19" s="19">
        <f t="shared" si="1"/>
        <v>0</v>
      </c>
      <c r="F19" s="34">
        <v>0</v>
      </c>
      <c r="G19" s="34">
        <v>0</v>
      </c>
      <c r="H19" s="35">
        <f t="shared" si="2"/>
        <v>15</v>
      </c>
      <c r="J19" s="39">
        <v>1</v>
      </c>
      <c r="K19" s="38">
        <v>0</v>
      </c>
    </row>
    <row r="20" spans="1:11" ht="12.75">
      <c r="A20" s="32" t="s">
        <v>36</v>
      </c>
      <c r="B20" s="50" t="s">
        <v>4</v>
      </c>
      <c r="C20" s="50">
        <v>2</v>
      </c>
      <c r="D20" s="19">
        <f t="shared" si="0"/>
        <v>15</v>
      </c>
      <c r="E20" s="19">
        <f t="shared" si="1"/>
        <v>0</v>
      </c>
      <c r="F20" s="34">
        <v>0</v>
      </c>
      <c r="G20" s="34">
        <v>0</v>
      </c>
      <c r="H20" s="35">
        <f t="shared" si="2"/>
        <v>15</v>
      </c>
      <c r="J20" s="39">
        <v>1</v>
      </c>
      <c r="K20" s="38">
        <v>0</v>
      </c>
    </row>
    <row r="21" spans="1:11" ht="12.75">
      <c r="A21" s="32" t="s">
        <v>34</v>
      </c>
      <c r="B21" s="50" t="s">
        <v>4</v>
      </c>
      <c r="C21" s="50">
        <v>1</v>
      </c>
      <c r="D21" s="19">
        <f t="shared" si="0"/>
        <v>3.75</v>
      </c>
      <c r="E21" s="19">
        <f t="shared" si="1"/>
        <v>0.17729166666666665</v>
      </c>
      <c r="F21" s="34">
        <v>0</v>
      </c>
      <c r="G21" s="34">
        <v>0.5517241379310345</v>
      </c>
      <c r="H21" s="35">
        <f t="shared" si="2"/>
        <v>4.479015804597701</v>
      </c>
      <c r="J21" s="39">
        <v>0.25</v>
      </c>
      <c r="K21" s="38">
        <v>0.08333333333333333</v>
      </c>
    </row>
    <row r="22" spans="1:11" ht="12.75">
      <c r="A22" s="32" t="s">
        <v>37</v>
      </c>
      <c r="B22" s="50" t="s">
        <v>4</v>
      </c>
      <c r="C22" s="50">
        <v>3</v>
      </c>
      <c r="D22" s="19">
        <f t="shared" si="0"/>
        <v>11.25</v>
      </c>
      <c r="E22" s="19">
        <f t="shared" si="1"/>
        <v>0</v>
      </c>
      <c r="F22" s="34">
        <v>0</v>
      </c>
      <c r="G22" s="34">
        <v>0</v>
      </c>
      <c r="H22" s="35">
        <f t="shared" si="2"/>
        <v>11.25</v>
      </c>
      <c r="J22" s="39">
        <v>0.75</v>
      </c>
      <c r="K22" s="38">
        <v>0</v>
      </c>
    </row>
    <row r="23" spans="1:11" ht="12.75">
      <c r="A23" s="32" t="s">
        <v>38</v>
      </c>
      <c r="B23" s="50" t="s">
        <v>4</v>
      </c>
      <c r="C23" s="50">
        <v>2</v>
      </c>
      <c r="D23" s="19">
        <f t="shared" si="0"/>
        <v>15</v>
      </c>
      <c r="E23" s="19">
        <f t="shared" si="1"/>
        <v>0</v>
      </c>
      <c r="F23" s="34">
        <v>0</v>
      </c>
      <c r="G23" s="34">
        <v>0</v>
      </c>
      <c r="H23" s="35">
        <f t="shared" si="2"/>
        <v>15</v>
      </c>
      <c r="J23" s="39">
        <v>1</v>
      </c>
      <c r="K23" s="38">
        <v>0</v>
      </c>
    </row>
    <row r="24" spans="1:11" ht="12.75">
      <c r="A24" s="32"/>
      <c r="B24" s="50" t="s">
        <v>39</v>
      </c>
      <c r="C24" s="50"/>
      <c r="D24" s="19">
        <f t="shared" si="0"/>
        <v>0</v>
      </c>
      <c r="E24" s="19">
        <f t="shared" si="1"/>
        <v>0</v>
      </c>
      <c r="F24" s="34" t="s">
        <v>39</v>
      </c>
      <c r="G24" s="34" t="s">
        <v>39</v>
      </c>
      <c r="H24" s="35">
        <f t="shared" si="2"/>
        <v>0</v>
      </c>
      <c r="J24" s="39">
        <v>0</v>
      </c>
      <c r="K24" s="38">
        <v>0</v>
      </c>
    </row>
    <row r="25" spans="1:11" ht="12.75">
      <c r="A25" s="32"/>
      <c r="B25" s="50" t="s">
        <v>39</v>
      </c>
      <c r="C25" s="50"/>
      <c r="D25" s="19">
        <f t="shared" si="0"/>
        <v>0</v>
      </c>
      <c r="E25" s="19">
        <f t="shared" si="1"/>
        <v>0</v>
      </c>
      <c r="F25" s="34" t="s">
        <v>39</v>
      </c>
      <c r="G25" s="34" t="s">
        <v>39</v>
      </c>
      <c r="H25" s="35">
        <f t="shared" si="2"/>
        <v>0</v>
      </c>
      <c r="J25" s="39">
        <v>0</v>
      </c>
      <c r="K25" s="38">
        <v>0</v>
      </c>
    </row>
    <row r="26" spans="1:11" ht="12.75">
      <c r="A26" s="32"/>
      <c r="B26" s="50" t="s">
        <v>39</v>
      </c>
      <c r="C26" s="50"/>
      <c r="D26" s="19">
        <f t="shared" si="0"/>
        <v>0</v>
      </c>
      <c r="E26" s="19">
        <f t="shared" si="1"/>
        <v>0</v>
      </c>
      <c r="F26" s="34" t="s">
        <v>39</v>
      </c>
      <c r="G26" s="34" t="s">
        <v>39</v>
      </c>
      <c r="H26" s="35">
        <f t="shared" si="2"/>
        <v>0</v>
      </c>
      <c r="J26" s="39">
        <v>0</v>
      </c>
      <c r="K26" s="38">
        <v>0</v>
      </c>
    </row>
    <row r="27" spans="1:11" ht="12.75">
      <c r="A27" s="32"/>
      <c r="B27" s="50" t="s">
        <v>39</v>
      </c>
      <c r="C27" s="50"/>
      <c r="D27" s="19">
        <f t="shared" si="0"/>
        <v>0</v>
      </c>
      <c r="E27" s="19">
        <f t="shared" si="1"/>
        <v>0</v>
      </c>
      <c r="F27" s="34" t="s">
        <v>39</v>
      </c>
      <c r="G27" s="34" t="s">
        <v>39</v>
      </c>
      <c r="H27" s="35">
        <f t="shared" si="2"/>
        <v>0</v>
      </c>
      <c r="J27" s="39">
        <v>0</v>
      </c>
      <c r="K27" s="38">
        <v>0</v>
      </c>
    </row>
    <row r="28" spans="1:11" ht="12.75">
      <c r="A28" s="32"/>
      <c r="B28" s="50" t="s">
        <v>39</v>
      </c>
      <c r="C28" s="50"/>
      <c r="D28" s="19">
        <f t="shared" si="0"/>
        <v>0</v>
      </c>
      <c r="E28" s="19">
        <f t="shared" si="1"/>
        <v>0</v>
      </c>
      <c r="F28" s="34" t="s">
        <v>39</v>
      </c>
      <c r="G28" s="34" t="s">
        <v>39</v>
      </c>
      <c r="H28" s="35">
        <f t="shared" si="2"/>
        <v>0</v>
      </c>
      <c r="J28" s="39">
        <v>0</v>
      </c>
      <c r="K28" s="38">
        <v>0</v>
      </c>
    </row>
    <row r="29" spans="1:8" ht="2.25" customHeight="1" thickBot="1">
      <c r="A29" s="40"/>
      <c r="B29" s="40"/>
      <c r="C29" s="40"/>
      <c r="D29" s="40"/>
      <c r="E29" s="40"/>
      <c r="F29" s="40"/>
      <c r="G29" s="40"/>
      <c r="H29" s="40"/>
    </row>
    <row r="30" spans="1:8" ht="13.5" thickTop="1">
      <c r="A30" s="18" t="s">
        <v>40</v>
      </c>
      <c r="B30" s="18"/>
      <c r="C30" s="1"/>
      <c r="D30" s="41">
        <f>SUM(D14:D29)</f>
        <v>75.9375</v>
      </c>
      <c r="E30" s="41">
        <f>SUM(E14:E29)</f>
        <v>1.2853645833333334</v>
      </c>
      <c r="F30" s="41">
        <f>SUM(F14:F29)</f>
        <v>0</v>
      </c>
      <c r="G30" s="41">
        <f>SUM(G14:G29)</f>
        <v>11.951626413513889</v>
      </c>
      <c r="H30" s="41">
        <f>SUM(H14:H29)</f>
        <v>89.17449099684723</v>
      </c>
    </row>
    <row r="31" spans="1:8" ht="12.75">
      <c r="A31" s="18"/>
      <c r="B31" s="18"/>
      <c r="C31" s="1"/>
      <c r="D31" s="41"/>
      <c r="E31" s="41"/>
      <c r="F31" s="41"/>
      <c r="G31" s="41"/>
      <c r="H31" s="41"/>
    </row>
    <row r="32" spans="1:8" ht="12.75">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78</v>
      </c>
      <c r="B35" s="83" t="s">
        <v>50</v>
      </c>
      <c r="C35" s="83"/>
      <c r="D35" s="46">
        <v>1</v>
      </c>
      <c r="E35" s="47">
        <v>1</v>
      </c>
      <c r="F35" s="48" t="s">
        <v>4</v>
      </c>
      <c r="G35" s="49">
        <v>8.5</v>
      </c>
      <c r="H35" s="41">
        <f>IF(G35="","",G35*E35*D35)</f>
        <v>8.5</v>
      </c>
    </row>
    <row r="36" spans="1:8" ht="12.75">
      <c r="A36" s="32" t="s">
        <v>75</v>
      </c>
      <c r="B36" s="72" t="s">
        <v>76</v>
      </c>
      <c r="C36" s="72"/>
      <c r="D36" s="46">
        <v>3</v>
      </c>
      <c r="E36" s="47">
        <v>0.1</v>
      </c>
      <c r="F36" s="48" t="s">
        <v>55</v>
      </c>
      <c r="G36" s="49">
        <v>32</v>
      </c>
      <c r="H36" s="41">
        <f>IF(G36="","",G36*E36*D36)</f>
        <v>9.600000000000001</v>
      </c>
    </row>
    <row r="37" spans="1:8" ht="12.75">
      <c r="A37" s="32" t="s">
        <v>51</v>
      </c>
      <c r="B37" s="72" t="s">
        <v>52</v>
      </c>
      <c r="C37" s="72"/>
      <c r="D37" s="46">
        <v>1</v>
      </c>
      <c r="E37" s="47">
        <v>1</v>
      </c>
      <c r="F37" s="48" t="s">
        <v>53</v>
      </c>
      <c r="G37" s="49">
        <v>27</v>
      </c>
      <c r="H37" s="41">
        <f aca="true" t="shared" si="3" ref="H37:H49">IF(G37="","",G37*E37*D37)</f>
        <v>27</v>
      </c>
    </row>
    <row r="38" spans="1:8" ht="12.75">
      <c r="A38" s="32" t="s">
        <v>54</v>
      </c>
      <c r="B38" s="72" t="s">
        <v>52</v>
      </c>
      <c r="C38" s="72"/>
      <c r="D38" s="46">
        <v>1</v>
      </c>
      <c r="E38" s="47">
        <v>100</v>
      </c>
      <c r="F38" s="48" t="s">
        <v>55</v>
      </c>
      <c r="G38" s="49">
        <v>0.015</v>
      </c>
      <c r="H38" s="41">
        <f t="shared" si="3"/>
        <v>1.5</v>
      </c>
    </row>
    <row r="39" spans="1:8" ht="12.75">
      <c r="A39" s="32"/>
      <c r="B39" s="72" t="s">
        <v>39</v>
      </c>
      <c r="C39" s="72"/>
      <c r="D39" s="46"/>
      <c r="E39" s="47"/>
      <c r="F39" s="48" t="s">
        <v>39</v>
      </c>
      <c r="G39" s="49" t="s">
        <v>39</v>
      </c>
      <c r="H39" s="41">
        <f t="shared" si="3"/>
      </c>
    </row>
    <row r="40" spans="1:8" ht="12.75">
      <c r="A40" s="32"/>
      <c r="B40" s="72" t="s">
        <v>39</v>
      </c>
      <c r="C40" s="72"/>
      <c r="D40" s="46"/>
      <c r="E40" s="47"/>
      <c r="F40" s="48" t="s">
        <v>39</v>
      </c>
      <c r="G40" s="49" t="s">
        <v>39</v>
      </c>
      <c r="H40" s="41">
        <f t="shared" si="3"/>
      </c>
    </row>
    <row r="41" spans="1:8" ht="12.75">
      <c r="A41" s="32"/>
      <c r="B41" s="72" t="s">
        <v>39</v>
      </c>
      <c r="C41" s="72"/>
      <c r="D41" s="46"/>
      <c r="E41" s="47"/>
      <c r="F41" s="48" t="s">
        <v>39</v>
      </c>
      <c r="G41" s="49" t="s">
        <v>39</v>
      </c>
      <c r="H41" s="41">
        <f t="shared" si="3"/>
      </c>
    </row>
    <row r="42" spans="1:8" ht="12.75">
      <c r="A42" s="32"/>
      <c r="B42" s="72" t="s">
        <v>39</v>
      </c>
      <c r="C42" s="72"/>
      <c r="D42" s="46"/>
      <c r="E42" s="47"/>
      <c r="F42" s="48" t="s">
        <v>39</v>
      </c>
      <c r="G42" s="49" t="s">
        <v>39</v>
      </c>
      <c r="H42" s="41">
        <f t="shared" si="3"/>
      </c>
    </row>
    <row r="43" spans="1:8" ht="12.75">
      <c r="A43" s="32"/>
      <c r="B43" s="72" t="s">
        <v>39</v>
      </c>
      <c r="C43" s="72"/>
      <c r="D43" s="51"/>
      <c r="E43" s="47"/>
      <c r="F43" s="48" t="s">
        <v>39</v>
      </c>
      <c r="G43" s="49" t="s">
        <v>39</v>
      </c>
      <c r="H43" s="41">
        <f t="shared" si="3"/>
      </c>
    </row>
    <row r="44" spans="1:8" ht="12.75">
      <c r="A44" s="32"/>
      <c r="B44" s="72" t="s">
        <v>39</v>
      </c>
      <c r="C44" s="72"/>
      <c r="D44" s="51"/>
      <c r="E44" s="47"/>
      <c r="F44" s="48" t="s">
        <v>39</v>
      </c>
      <c r="G44" s="49" t="s">
        <v>39</v>
      </c>
      <c r="H44" s="41">
        <f t="shared" si="3"/>
      </c>
    </row>
    <row r="45" spans="1:8" ht="12.75">
      <c r="A45" s="32"/>
      <c r="B45" s="72" t="s">
        <v>39</v>
      </c>
      <c r="C45" s="72"/>
      <c r="D45" s="51"/>
      <c r="E45" s="47"/>
      <c r="F45" s="48" t="s">
        <v>39</v>
      </c>
      <c r="G45" s="49" t="s">
        <v>39</v>
      </c>
      <c r="H45" s="41">
        <f t="shared" si="3"/>
      </c>
    </row>
    <row r="46" spans="1:8" ht="12.75">
      <c r="A46" s="32"/>
      <c r="B46" s="72" t="s">
        <v>39</v>
      </c>
      <c r="C46" s="72"/>
      <c r="D46" s="51"/>
      <c r="E46" s="47"/>
      <c r="F46" s="48" t="s">
        <v>39</v>
      </c>
      <c r="G46" s="49" t="s">
        <v>39</v>
      </c>
      <c r="H46" s="41">
        <f t="shared" si="3"/>
      </c>
    </row>
    <row r="47" spans="1:8" ht="12.75">
      <c r="A47" s="32"/>
      <c r="B47" s="72" t="s">
        <v>39</v>
      </c>
      <c r="C47" s="72"/>
      <c r="D47" s="51"/>
      <c r="E47" s="47"/>
      <c r="F47" s="48" t="s">
        <v>39</v>
      </c>
      <c r="G47" s="49" t="s">
        <v>39</v>
      </c>
      <c r="H47" s="41">
        <f t="shared" si="3"/>
      </c>
    </row>
    <row r="48" spans="1:8" ht="12.75">
      <c r="A48" s="32"/>
      <c r="B48" s="72" t="s">
        <v>39</v>
      </c>
      <c r="C48" s="72"/>
      <c r="D48" s="51"/>
      <c r="E48" s="47"/>
      <c r="F48" s="48" t="s">
        <v>39</v>
      </c>
      <c r="G48" s="49" t="s">
        <v>39</v>
      </c>
      <c r="H48" s="41">
        <f t="shared" si="3"/>
      </c>
    </row>
    <row r="49" spans="1:8" ht="12.75">
      <c r="A49" s="32"/>
      <c r="B49" s="71" t="s">
        <v>39</v>
      </c>
      <c r="C49" s="71"/>
      <c r="D49" s="51"/>
      <c r="E49" s="47"/>
      <c r="F49" s="48" t="s">
        <v>39</v>
      </c>
      <c r="G49" s="49" t="s">
        <v>39</v>
      </c>
      <c r="H49" s="41">
        <f t="shared" si="3"/>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46.6</v>
      </c>
    </row>
    <row r="52" spans="1:8" ht="12.75">
      <c r="A52" s="18"/>
      <c r="B52" s="1"/>
      <c r="C52" s="41"/>
      <c r="D52" s="1"/>
      <c r="E52" s="1"/>
      <c r="F52" s="1"/>
      <c r="G52" s="41"/>
      <c r="H52" s="41"/>
    </row>
    <row r="53" spans="1:8" ht="12.75">
      <c r="A53" s="1"/>
      <c r="B53" s="1"/>
      <c r="C53" s="1"/>
      <c r="D53" s="1"/>
      <c r="E53" s="1"/>
      <c r="F53" s="1"/>
      <c r="G53" s="56" t="s">
        <v>12</v>
      </c>
      <c r="H53" s="56" t="s">
        <v>13</v>
      </c>
    </row>
    <row r="54" spans="1:8" ht="12.75">
      <c r="A54" s="18" t="s">
        <v>57</v>
      </c>
      <c r="B54" s="1"/>
      <c r="C54" s="1"/>
      <c r="D54" s="1"/>
      <c r="E54" s="1"/>
      <c r="F54" s="1"/>
      <c r="G54" s="57">
        <f>H30+H51</f>
        <v>135.77449099684722</v>
      </c>
      <c r="H54" s="57">
        <f>SUM(D30:F30,H51)</f>
        <v>123.82286458333334</v>
      </c>
    </row>
    <row r="55" spans="1:8" ht="12.75">
      <c r="A55" s="58" t="s">
        <v>58</v>
      </c>
      <c r="B55" s="1" t="s">
        <v>59</v>
      </c>
      <c r="C55" s="1"/>
      <c r="D55" s="59" t="s">
        <v>60</v>
      </c>
      <c r="E55" s="1"/>
      <c r="F55" s="59" t="s">
        <v>61</v>
      </c>
      <c r="G55" s="60"/>
      <c r="H55" s="60"/>
    </row>
    <row r="56" spans="1:8" ht="12.75">
      <c r="A56" s="58"/>
      <c r="B56" s="41">
        <f>H54</f>
        <v>123.82286458333334</v>
      </c>
      <c r="C56" s="1"/>
      <c r="D56" s="61">
        <v>0.06</v>
      </c>
      <c r="E56" s="62"/>
      <c r="F56" s="63">
        <v>8</v>
      </c>
      <c r="G56" s="64">
        <f>B56*D56*F56/12</f>
        <v>4.9529145833333335</v>
      </c>
      <c r="H56" s="64">
        <f>G56</f>
        <v>4.9529145833333335</v>
      </c>
    </row>
    <row r="57" spans="1:8" ht="12.75">
      <c r="A57" s="18" t="s">
        <v>62</v>
      </c>
      <c r="B57" s="1"/>
      <c r="C57" s="1"/>
      <c r="D57" s="1"/>
      <c r="E57" s="1"/>
      <c r="F57" s="1"/>
      <c r="G57" s="64">
        <f>SUM(G54:G56)</f>
        <v>140.72740558018054</v>
      </c>
      <c r="H57" s="64">
        <f>SUM(H54:H56)</f>
        <v>128.77577916666667</v>
      </c>
    </row>
    <row r="58" spans="1:8" ht="12.75">
      <c r="A58" s="1"/>
      <c r="B58" s="1"/>
      <c r="C58" s="1"/>
      <c r="D58" s="1"/>
      <c r="E58" s="1"/>
      <c r="F58" s="1"/>
      <c r="G58" s="60"/>
      <c r="H58" s="60"/>
    </row>
    <row r="59" spans="1:8" ht="12.75">
      <c r="A59" s="18" t="s">
        <v>63</v>
      </c>
      <c r="B59" s="1"/>
      <c r="C59" s="1"/>
      <c r="D59" s="1" t="s">
        <v>14</v>
      </c>
      <c r="E59" s="1"/>
      <c r="F59" s="1"/>
      <c r="G59" s="65">
        <v>11.22369446609509</v>
      </c>
      <c r="H59" s="65">
        <v>11.22369446609509</v>
      </c>
    </row>
    <row r="60" spans="1:8" ht="12.75">
      <c r="A60" s="18" t="s">
        <v>64</v>
      </c>
      <c r="D60" s="66">
        <v>0.2829608215998546</v>
      </c>
      <c r="E60" s="1" t="str">
        <f>F6</f>
        <v> per hd</v>
      </c>
      <c r="F60" s="1"/>
      <c r="G60" s="67">
        <f>B6*D60</f>
        <v>113.18432863994184</v>
      </c>
      <c r="H60" s="67">
        <v>113.18432863994184</v>
      </c>
    </row>
    <row r="61" spans="1:8" ht="12.75">
      <c r="A61" s="18" t="s">
        <v>65</v>
      </c>
      <c r="B61" s="1"/>
      <c r="C61" s="1"/>
      <c r="D61" s="1"/>
      <c r="E61" s="1"/>
      <c r="F61" s="1"/>
      <c r="G61" s="67">
        <f>SUM(G62:G65)</f>
        <v>8.057851239669422</v>
      </c>
      <c r="H61" s="67">
        <f>SUM(H62:H65)</f>
        <v>7.231404958677687</v>
      </c>
    </row>
    <row r="62" spans="1:8" ht="12.75">
      <c r="A62" s="1"/>
      <c r="B62" s="31" t="s">
        <v>66</v>
      </c>
      <c r="C62" s="1"/>
      <c r="D62" s="1"/>
      <c r="E62" s="1"/>
      <c r="F62" s="1"/>
      <c r="G62" s="65">
        <v>0.27548209366391185</v>
      </c>
      <c r="H62" s="65">
        <v>0.27548209366391185</v>
      </c>
    </row>
    <row r="63" spans="1:8" ht="12.75">
      <c r="A63" s="1"/>
      <c r="B63" s="31" t="s">
        <v>67</v>
      </c>
      <c r="C63" s="1"/>
      <c r="D63" s="1"/>
      <c r="E63" s="1"/>
      <c r="F63" s="1"/>
      <c r="G63" s="65">
        <v>0.8264462809917356</v>
      </c>
      <c r="H63" s="65"/>
    </row>
    <row r="64" spans="1:8" ht="12.75">
      <c r="A64" s="18"/>
      <c r="B64" s="68" t="s">
        <v>68</v>
      </c>
      <c r="C64" s="1"/>
      <c r="D64" s="1"/>
      <c r="E64" s="1"/>
      <c r="F64" s="1"/>
      <c r="G64" s="65">
        <v>0.06887052341597796</v>
      </c>
      <c r="H64" s="65">
        <v>0.06887052341597796</v>
      </c>
    </row>
    <row r="65" spans="1:8" ht="12.75">
      <c r="A65" s="18"/>
      <c r="B65" s="68" t="s">
        <v>69</v>
      </c>
      <c r="C65" s="1"/>
      <c r="D65" s="1"/>
      <c r="E65" s="1"/>
      <c r="F65" s="1"/>
      <c r="G65" s="65">
        <v>6.887052341597797</v>
      </c>
      <c r="H65" s="65">
        <v>6.887052341597797</v>
      </c>
    </row>
    <row r="66" spans="1:8" ht="13.5" thickBot="1">
      <c r="A66" s="18"/>
      <c r="B66" s="1"/>
      <c r="C66" s="1"/>
      <c r="D66" s="1"/>
      <c r="E66" s="1"/>
      <c r="F66" s="1"/>
      <c r="G66" s="69"/>
      <c r="H66" s="69"/>
    </row>
    <row r="67" spans="1:8" ht="13.5" thickTop="1">
      <c r="A67" s="18" t="s">
        <v>70</v>
      </c>
      <c r="B67" s="1"/>
      <c r="C67" s="1"/>
      <c r="D67" s="1"/>
      <c r="E67" s="1"/>
      <c r="F67" s="1"/>
      <c r="G67" s="70">
        <f>SUM(G57:G61)</f>
        <v>273.1932799258869</v>
      </c>
      <c r="H67" s="70">
        <f>SUM(H57:H61)</f>
        <v>260.41520723138126</v>
      </c>
    </row>
    <row r="68" spans="1:8" ht="12.75">
      <c r="A68" s="1"/>
      <c r="B68" s="1"/>
      <c r="C68" s="1"/>
      <c r="D68" s="1"/>
      <c r="E68" s="1"/>
      <c r="F68" s="1"/>
      <c r="G68" s="41"/>
      <c r="H68" s="1"/>
    </row>
    <row r="70" ht="12.75"/>
    <row r="71" ht="12.75"/>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priority="1" dxfId="0" operator="equal">
      <formula>0</formula>
    </cfRule>
  </conditionalFormatting>
  <printOptions/>
  <pageMargins left="1" right="0.5" top="0.5" bottom="0.5" header="0.3" footer="0.3"/>
  <pageSetup fitToHeight="1" fitToWidth="1" horizontalDpi="1200" verticalDpi="1200" orientation="portrait" scale="7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J34" sqref="J34"/>
    </sheetView>
  </sheetViews>
  <sheetFormatPr defaultColWidth="9.140625" defaultRowHeight="12.75"/>
  <cols>
    <col min="1" max="1" width="26.00390625" style="2" customWidth="1"/>
    <col min="2" max="2" width="9.28125" style="2" bestFit="1" customWidth="1"/>
    <col min="3" max="4" width="9.140625" style="2" customWidth="1"/>
    <col min="5" max="5" width="10.8515625" style="2" customWidth="1"/>
    <col min="6" max="6" width="9.140625" style="2" customWidth="1"/>
    <col min="7" max="7" width="10.140625" style="2" customWidth="1"/>
    <col min="8" max="8" width="11.421875" style="2" customWidth="1"/>
    <col min="9" max="16384" width="9.140625" style="2" customWidth="1"/>
  </cols>
  <sheetData>
    <row r="1" spans="1:8" ht="84.75" customHeight="1">
      <c r="A1" s="1"/>
      <c r="B1" s="1"/>
      <c r="C1" s="1"/>
      <c r="D1" s="1"/>
      <c r="E1" s="1"/>
      <c r="F1" s="1"/>
      <c r="G1" s="1"/>
      <c r="H1" s="1"/>
    </row>
    <row r="2" spans="1:8" ht="15.75">
      <c r="A2" s="3" t="s">
        <v>0</v>
      </c>
      <c r="B2" s="52" t="s">
        <v>79</v>
      </c>
      <c r="C2" s="5"/>
      <c r="D2" s="1"/>
      <c r="E2" s="6" t="s">
        <v>2</v>
      </c>
      <c r="F2" s="7">
        <v>2009</v>
      </c>
      <c r="G2" s="1"/>
      <c r="H2" s="1"/>
    </row>
    <row r="3" spans="1:8" ht="15.75">
      <c r="A3" s="3" t="s">
        <v>3</v>
      </c>
      <c r="B3" s="8" t="s">
        <v>4</v>
      </c>
      <c r="C3" s="1"/>
      <c r="D3" s="1"/>
      <c r="E3" s="6" t="s">
        <v>5</v>
      </c>
      <c r="F3" s="9">
        <v>72.6</v>
      </c>
      <c r="G3" s="6"/>
      <c r="H3" s="8"/>
    </row>
    <row r="4" spans="1:12" ht="15.75">
      <c r="A4" s="3" t="s">
        <v>6</v>
      </c>
      <c r="B4" s="10">
        <v>15</v>
      </c>
      <c r="C4" s="1"/>
      <c r="D4" s="1"/>
      <c r="E4" s="6" t="s">
        <v>7</v>
      </c>
      <c r="F4" s="11">
        <v>2.1275</v>
      </c>
      <c r="G4" s="6"/>
      <c r="H4" s="8"/>
      <c r="L4" s="12"/>
    </row>
    <row r="5" spans="1:8" ht="15.75">
      <c r="A5" s="3"/>
      <c r="B5" s="1"/>
      <c r="C5" s="13"/>
      <c r="D5" s="13"/>
      <c r="E5" s="6"/>
      <c r="F5" s="8"/>
      <c r="G5" s="1"/>
      <c r="H5" s="1"/>
    </row>
    <row r="6" spans="1:8" ht="18">
      <c r="A6" s="14" t="s">
        <v>8</v>
      </c>
      <c r="B6" s="15">
        <v>400</v>
      </c>
      <c r="C6" s="16" t="s">
        <v>72</v>
      </c>
      <c r="D6" s="17" t="s">
        <v>10</v>
      </c>
      <c r="E6" s="11">
        <v>2.28125</v>
      </c>
      <c r="F6" s="3" t="s">
        <v>73</v>
      </c>
      <c r="G6" s="1"/>
      <c r="H6" s="1"/>
    </row>
    <row r="7" spans="1:8" ht="12.75">
      <c r="A7" s="18"/>
      <c r="B7" s="19"/>
      <c r="C7" s="16"/>
      <c r="D7" s="16"/>
      <c r="E7" s="16"/>
      <c r="F7" s="16"/>
      <c r="G7" s="16"/>
      <c r="H7" s="1"/>
    </row>
    <row r="8" spans="1:8" ht="12.75" customHeight="1">
      <c r="A8" s="20"/>
      <c r="B8" s="19"/>
      <c r="C8" s="75" t="s">
        <v>12</v>
      </c>
      <c r="D8" s="84"/>
      <c r="E8" s="76"/>
      <c r="F8" s="75" t="s">
        <v>13</v>
      </c>
      <c r="G8" s="84"/>
      <c r="H8" s="76"/>
    </row>
    <row r="9" spans="1:8" ht="12.75" customHeight="1">
      <c r="A9" s="20"/>
      <c r="B9" s="21" t="s">
        <v>14</v>
      </c>
      <c r="C9" s="22" t="s">
        <v>15</v>
      </c>
      <c r="D9" s="23" t="s">
        <v>16</v>
      </c>
      <c r="E9" s="24" t="s">
        <v>17</v>
      </c>
      <c r="F9" s="22" t="s">
        <v>18</v>
      </c>
      <c r="G9" s="23" t="s">
        <v>16</v>
      </c>
      <c r="H9" s="25" t="s">
        <v>17</v>
      </c>
    </row>
    <row r="10" spans="1:8" ht="12.75" customHeight="1">
      <c r="A10" s="18" t="s">
        <v>19</v>
      </c>
      <c r="B10" s="26">
        <f>B6*E6</f>
        <v>912.5</v>
      </c>
      <c r="C10" s="27">
        <f>G67</f>
        <v>262.07717498539165</v>
      </c>
      <c r="D10" s="28">
        <f>B10-C10</f>
        <v>650.4228250146084</v>
      </c>
      <c r="E10" s="29">
        <f>IF($B$6=0,0,C10/$B$6)</f>
        <v>0.6551929374634792</v>
      </c>
      <c r="F10" s="27">
        <f>H67</f>
        <v>249.299102290886</v>
      </c>
      <c r="G10" s="28">
        <f>B10-F10</f>
        <v>663.200897709114</v>
      </c>
      <c r="H10" s="30">
        <f>IF($B$6=0,0,F10/$B$6)</f>
        <v>0.623247755727215</v>
      </c>
    </row>
    <row r="11" spans="1:8" ht="12.75" customHeight="1">
      <c r="A11" s="31"/>
      <c r="B11" s="1"/>
      <c r="C11" s="1"/>
      <c r="D11" s="1"/>
      <c r="E11" s="1"/>
      <c r="F11" s="1"/>
      <c r="G11" s="1"/>
      <c r="H11" s="1"/>
    </row>
    <row r="12" spans="1:8" ht="12.75" customHeight="1">
      <c r="A12" s="85" t="s">
        <v>20</v>
      </c>
      <c r="B12" s="82" t="s">
        <v>21</v>
      </c>
      <c r="C12" s="88" t="s">
        <v>22</v>
      </c>
      <c r="D12" s="82" t="s">
        <v>23</v>
      </c>
      <c r="E12" s="88" t="s">
        <v>24</v>
      </c>
      <c r="F12" s="82" t="s">
        <v>25</v>
      </c>
      <c r="G12" s="82" t="s">
        <v>26</v>
      </c>
      <c r="H12" s="88" t="s">
        <v>27</v>
      </c>
    </row>
    <row r="13" spans="1:11" ht="13.5" customHeight="1" thickBot="1">
      <c r="A13" s="86"/>
      <c r="B13" s="87"/>
      <c r="C13" s="89"/>
      <c r="D13" s="87"/>
      <c r="E13" s="89"/>
      <c r="F13" s="87"/>
      <c r="G13" s="87"/>
      <c r="H13" s="89"/>
      <c r="J13" s="2" t="s">
        <v>28</v>
      </c>
      <c r="K13" s="2" t="s">
        <v>29</v>
      </c>
    </row>
    <row r="14" spans="1:11" ht="13.5" thickTop="1">
      <c r="A14" s="32" t="s">
        <v>30</v>
      </c>
      <c r="B14" s="50" t="s">
        <v>4</v>
      </c>
      <c r="C14" s="50">
        <v>1</v>
      </c>
      <c r="D14" s="19">
        <f>IF(J14=0,0,J14*$B$4)</f>
        <v>3.75</v>
      </c>
      <c r="E14" s="19">
        <f>IF(K14=0,0,K14*$F$4)</f>
        <v>0.17729166666666665</v>
      </c>
      <c r="F14" s="34">
        <v>0</v>
      </c>
      <c r="G14" s="34">
        <v>1.3461538461538463</v>
      </c>
      <c r="H14" s="35">
        <f>SUM(D14:G14)</f>
        <v>5.273445512820513</v>
      </c>
      <c r="J14" s="36">
        <v>0.25</v>
      </c>
      <c r="K14" s="37">
        <v>0.08333333333333333</v>
      </c>
    </row>
    <row r="15" spans="1:11" ht="12.75">
      <c r="A15" s="32" t="s">
        <v>31</v>
      </c>
      <c r="B15" s="50" t="s">
        <v>4</v>
      </c>
      <c r="C15" s="50">
        <v>1</v>
      </c>
      <c r="D15" s="19">
        <f aca="true" t="shared" si="0" ref="D15:D28">IF(J15=0,0,J15*$B$4)</f>
        <v>3.75</v>
      </c>
      <c r="E15" s="19">
        <f aca="true" t="shared" si="1" ref="E15:E28">IF(K15=0,0,K15*$F$4)</f>
        <v>0.17729166666666665</v>
      </c>
      <c r="F15" s="34">
        <v>0</v>
      </c>
      <c r="G15" s="34">
        <v>0.763157894736842</v>
      </c>
      <c r="H15" s="35">
        <f aca="true" t="shared" si="2" ref="H15:H28">SUM(D15:G15)</f>
        <v>4.690449561403509</v>
      </c>
      <c r="J15" s="36">
        <v>0.25</v>
      </c>
      <c r="K15" s="38">
        <v>0.08333333333333333</v>
      </c>
    </row>
    <row r="16" spans="1:11" ht="12.75">
      <c r="A16" s="32" t="s">
        <v>32</v>
      </c>
      <c r="B16" s="50" t="s">
        <v>4</v>
      </c>
      <c r="C16" s="50">
        <v>1</v>
      </c>
      <c r="D16" s="19">
        <f t="shared" si="0"/>
        <v>3.75</v>
      </c>
      <c r="E16" s="19">
        <f t="shared" si="1"/>
        <v>0.531875</v>
      </c>
      <c r="F16" s="34">
        <v>0</v>
      </c>
      <c r="G16" s="34">
        <v>3.8157894736842106</v>
      </c>
      <c r="H16" s="35">
        <f t="shared" si="2"/>
        <v>8.097664473684212</v>
      </c>
      <c r="J16" s="36">
        <v>0.25</v>
      </c>
      <c r="K16" s="38">
        <v>0.25</v>
      </c>
    </row>
    <row r="17" spans="1:11" ht="12.75">
      <c r="A17" s="32" t="s">
        <v>33</v>
      </c>
      <c r="B17" s="50" t="s">
        <v>4</v>
      </c>
      <c r="C17" s="50">
        <v>0.25</v>
      </c>
      <c r="D17" s="19">
        <f t="shared" si="0"/>
        <v>0.9375</v>
      </c>
      <c r="E17" s="19">
        <f t="shared" si="1"/>
        <v>0.04432291666666666</v>
      </c>
      <c r="F17" s="34">
        <v>0</v>
      </c>
      <c r="G17" s="34">
        <v>4.923076923076923</v>
      </c>
      <c r="H17" s="35">
        <f t="shared" si="2"/>
        <v>5.90489983974359</v>
      </c>
      <c r="J17" s="36">
        <v>0.0625</v>
      </c>
      <c r="K17" s="38">
        <v>0.020833333333333332</v>
      </c>
    </row>
    <row r="18" spans="1:11" ht="12.75">
      <c r="A18" s="32" t="s">
        <v>34</v>
      </c>
      <c r="B18" s="50" t="s">
        <v>4</v>
      </c>
      <c r="C18" s="50">
        <v>1</v>
      </c>
      <c r="D18" s="19">
        <f t="shared" si="0"/>
        <v>3.75</v>
      </c>
      <c r="E18" s="19">
        <f t="shared" si="1"/>
        <v>0.17729166666666665</v>
      </c>
      <c r="F18" s="34">
        <v>0</v>
      </c>
      <c r="G18" s="34">
        <v>0.5517241379310345</v>
      </c>
      <c r="H18" s="35">
        <f t="shared" si="2"/>
        <v>4.479015804597701</v>
      </c>
      <c r="J18" s="36">
        <v>0.25</v>
      </c>
      <c r="K18" s="38">
        <v>0.08333333333333333</v>
      </c>
    </row>
    <row r="19" spans="1:11" ht="12.75">
      <c r="A19" s="32" t="s">
        <v>35</v>
      </c>
      <c r="B19" s="50" t="s">
        <v>4</v>
      </c>
      <c r="C19" s="50">
        <v>1</v>
      </c>
      <c r="D19" s="19">
        <f t="shared" si="0"/>
        <v>15</v>
      </c>
      <c r="E19" s="19">
        <f t="shared" si="1"/>
        <v>0</v>
      </c>
      <c r="F19" s="34">
        <v>0</v>
      </c>
      <c r="G19" s="34">
        <v>0</v>
      </c>
      <c r="H19" s="35">
        <f t="shared" si="2"/>
        <v>15</v>
      </c>
      <c r="J19" s="39">
        <v>1</v>
      </c>
      <c r="K19" s="38">
        <v>0</v>
      </c>
    </row>
    <row r="20" spans="1:11" ht="12.75">
      <c r="A20" s="32" t="s">
        <v>36</v>
      </c>
      <c r="B20" s="50" t="s">
        <v>4</v>
      </c>
      <c r="C20" s="50">
        <v>2</v>
      </c>
      <c r="D20" s="19">
        <f t="shared" si="0"/>
        <v>15</v>
      </c>
      <c r="E20" s="19">
        <f t="shared" si="1"/>
        <v>0</v>
      </c>
      <c r="F20" s="34">
        <v>0</v>
      </c>
      <c r="G20" s="34">
        <v>0</v>
      </c>
      <c r="H20" s="35">
        <f t="shared" si="2"/>
        <v>15</v>
      </c>
      <c r="J20" s="39">
        <v>1</v>
      </c>
      <c r="K20" s="38">
        <v>0</v>
      </c>
    </row>
    <row r="21" spans="1:11" ht="12.75">
      <c r="A21" s="32" t="s">
        <v>34</v>
      </c>
      <c r="B21" s="50" t="s">
        <v>4</v>
      </c>
      <c r="C21" s="50">
        <v>1</v>
      </c>
      <c r="D21" s="19">
        <f t="shared" si="0"/>
        <v>3.75</v>
      </c>
      <c r="E21" s="19">
        <f t="shared" si="1"/>
        <v>0.17729166666666665</v>
      </c>
      <c r="F21" s="34">
        <v>0</v>
      </c>
      <c r="G21" s="34">
        <v>0.5517241379310345</v>
      </c>
      <c r="H21" s="35">
        <f t="shared" si="2"/>
        <v>4.479015804597701</v>
      </c>
      <c r="J21" s="39">
        <v>0.25</v>
      </c>
      <c r="K21" s="38">
        <v>0.08333333333333333</v>
      </c>
    </row>
    <row r="22" spans="1:11" ht="12.75">
      <c r="A22" s="32" t="s">
        <v>37</v>
      </c>
      <c r="B22" s="50" t="s">
        <v>4</v>
      </c>
      <c r="C22" s="50">
        <v>3</v>
      </c>
      <c r="D22" s="19">
        <f t="shared" si="0"/>
        <v>11.25</v>
      </c>
      <c r="E22" s="19">
        <f t="shared" si="1"/>
        <v>0</v>
      </c>
      <c r="F22" s="34">
        <v>0</v>
      </c>
      <c r="G22" s="34">
        <v>0</v>
      </c>
      <c r="H22" s="35">
        <f t="shared" si="2"/>
        <v>11.25</v>
      </c>
      <c r="J22" s="39">
        <v>0.75</v>
      </c>
      <c r="K22" s="38">
        <v>0</v>
      </c>
    </row>
    <row r="23" spans="1:11" ht="12.75">
      <c r="A23" s="32" t="s">
        <v>38</v>
      </c>
      <c r="B23" s="50" t="s">
        <v>4</v>
      </c>
      <c r="C23" s="50">
        <v>2</v>
      </c>
      <c r="D23" s="19">
        <f t="shared" si="0"/>
        <v>15</v>
      </c>
      <c r="E23" s="19">
        <f t="shared" si="1"/>
        <v>0</v>
      </c>
      <c r="F23" s="34">
        <v>0</v>
      </c>
      <c r="G23" s="34">
        <v>0</v>
      </c>
      <c r="H23" s="35">
        <f t="shared" si="2"/>
        <v>15</v>
      </c>
      <c r="J23" s="39">
        <v>1</v>
      </c>
      <c r="K23" s="38">
        <v>0</v>
      </c>
    </row>
    <row r="24" spans="1:11" ht="12.75">
      <c r="A24" s="32"/>
      <c r="B24" s="50" t="s">
        <v>39</v>
      </c>
      <c r="C24" s="50"/>
      <c r="D24" s="19">
        <f t="shared" si="0"/>
        <v>0</v>
      </c>
      <c r="E24" s="19">
        <f t="shared" si="1"/>
        <v>0</v>
      </c>
      <c r="F24" s="34" t="s">
        <v>39</v>
      </c>
      <c r="G24" s="34" t="s">
        <v>39</v>
      </c>
      <c r="H24" s="35">
        <f t="shared" si="2"/>
        <v>0</v>
      </c>
      <c r="J24" s="39">
        <v>0</v>
      </c>
      <c r="K24" s="38">
        <v>0</v>
      </c>
    </row>
    <row r="25" spans="1:11" ht="12.75">
      <c r="A25" s="32"/>
      <c r="B25" s="50" t="s">
        <v>39</v>
      </c>
      <c r="C25" s="50"/>
      <c r="D25" s="19">
        <f t="shared" si="0"/>
        <v>0</v>
      </c>
      <c r="E25" s="19">
        <f t="shared" si="1"/>
        <v>0</v>
      </c>
      <c r="F25" s="34" t="s">
        <v>39</v>
      </c>
      <c r="G25" s="34" t="s">
        <v>39</v>
      </c>
      <c r="H25" s="35">
        <f t="shared" si="2"/>
        <v>0</v>
      </c>
      <c r="J25" s="39">
        <v>0</v>
      </c>
      <c r="K25" s="38">
        <v>0</v>
      </c>
    </row>
    <row r="26" spans="1:11" ht="12.75">
      <c r="A26" s="32"/>
      <c r="B26" s="50" t="s">
        <v>39</v>
      </c>
      <c r="C26" s="50"/>
      <c r="D26" s="19">
        <f t="shared" si="0"/>
        <v>0</v>
      </c>
      <c r="E26" s="19">
        <f t="shared" si="1"/>
        <v>0</v>
      </c>
      <c r="F26" s="34" t="s">
        <v>39</v>
      </c>
      <c r="G26" s="34" t="s">
        <v>39</v>
      </c>
      <c r="H26" s="35">
        <f t="shared" si="2"/>
        <v>0</v>
      </c>
      <c r="J26" s="39">
        <v>0</v>
      </c>
      <c r="K26" s="38">
        <v>0</v>
      </c>
    </row>
    <row r="27" spans="1:11" ht="12.75">
      <c r="A27" s="32"/>
      <c r="B27" s="50" t="s">
        <v>39</v>
      </c>
      <c r="C27" s="50"/>
      <c r="D27" s="19">
        <f t="shared" si="0"/>
        <v>0</v>
      </c>
      <c r="E27" s="19">
        <f t="shared" si="1"/>
        <v>0</v>
      </c>
      <c r="F27" s="34" t="s">
        <v>39</v>
      </c>
      <c r="G27" s="34" t="s">
        <v>39</v>
      </c>
      <c r="H27" s="35">
        <f t="shared" si="2"/>
        <v>0</v>
      </c>
      <c r="J27" s="39">
        <v>0</v>
      </c>
      <c r="K27" s="38">
        <v>0</v>
      </c>
    </row>
    <row r="28" spans="1:11" ht="12.75">
      <c r="A28" s="32"/>
      <c r="B28" s="50" t="s">
        <v>39</v>
      </c>
      <c r="C28" s="50"/>
      <c r="D28" s="19">
        <f t="shared" si="0"/>
        <v>0</v>
      </c>
      <c r="E28" s="19">
        <f t="shared" si="1"/>
        <v>0</v>
      </c>
      <c r="F28" s="34" t="s">
        <v>39</v>
      </c>
      <c r="G28" s="34" t="s">
        <v>39</v>
      </c>
      <c r="H28" s="35">
        <f t="shared" si="2"/>
        <v>0</v>
      </c>
      <c r="J28" s="39">
        <v>0</v>
      </c>
      <c r="K28" s="38">
        <v>0</v>
      </c>
    </row>
    <row r="29" spans="1:8" ht="2.25" customHeight="1" thickBot="1">
      <c r="A29" s="40"/>
      <c r="B29" s="40"/>
      <c r="C29" s="40"/>
      <c r="D29" s="40"/>
      <c r="E29" s="40"/>
      <c r="F29" s="40"/>
      <c r="G29" s="40"/>
      <c r="H29" s="40"/>
    </row>
    <row r="30" spans="1:8" ht="13.5" thickTop="1">
      <c r="A30" s="18" t="s">
        <v>40</v>
      </c>
      <c r="B30" s="18"/>
      <c r="C30" s="1"/>
      <c r="D30" s="41">
        <f>SUM(D14:D29)</f>
        <v>75.9375</v>
      </c>
      <c r="E30" s="41">
        <f>SUM(E14:E29)</f>
        <v>1.2853645833333334</v>
      </c>
      <c r="F30" s="41">
        <f>SUM(F14:F29)</f>
        <v>0</v>
      </c>
      <c r="G30" s="41">
        <f>SUM(G14:G29)</f>
        <v>11.951626413513889</v>
      </c>
      <c r="H30" s="41">
        <f>SUM(H14:H29)</f>
        <v>89.17449099684723</v>
      </c>
    </row>
    <row r="31" spans="1:8" ht="12.75">
      <c r="A31" s="18"/>
      <c r="B31" s="18"/>
      <c r="C31" s="1"/>
      <c r="D31" s="41"/>
      <c r="E31" s="41"/>
      <c r="F31" s="41"/>
      <c r="G31" s="41"/>
      <c r="H31" s="41"/>
    </row>
    <row r="32" spans="1:8" ht="12.75">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80</v>
      </c>
      <c r="B35" s="83" t="s">
        <v>50</v>
      </c>
      <c r="C35" s="83"/>
      <c r="D35" s="46">
        <v>1</v>
      </c>
      <c r="E35" s="47">
        <v>0.5</v>
      </c>
      <c r="F35" s="48" t="s">
        <v>4</v>
      </c>
      <c r="G35" s="49">
        <v>8.75</v>
      </c>
      <c r="H35" s="41">
        <f>IF(G35="","",G35*E35*D35)</f>
        <v>4.375</v>
      </c>
    </row>
    <row r="36" spans="1:8" ht="12.75">
      <c r="A36" s="32" t="s">
        <v>75</v>
      </c>
      <c r="B36" s="72" t="s">
        <v>76</v>
      </c>
      <c r="C36" s="72"/>
      <c r="D36" s="46">
        <v>3</v>
      </c>
      <c r="E36" s="47">
        <v>0.05</v>
      </c>
      <c r="F36" s="48" t="s">
        <v>55</v>
      </c>
      <c r="G36" s="49">
        <v>32</v>
      </c>
      <c r="H36" s="41">
        <f>IF(G36="","",G36*E36*D36)</f>
        <v>4.800000000000001</v>
      </c>
    </row>
    <row r="37" spans="1:8" ht="12.75">
      <c r="A37" s="32" t="s">
        <v>51</v>
      </c>
      <c r="B37" s="72" t="s">
        <v>52</v>
      </c>
      <c r="C37" s="72"/>
      <c r="D37" s="46">
        <v>1</v>
      </c>
      <c r="E37" s="47">
        <v>0.5</v>
      </c>
      <c r="F37" s="48" t="s">
        <v>53</v>
      </c>
      <c r="G37" s="49">
        <v>27</v>
      </c>
      <c r="H37" s="41">
        <f aca="true" t="shared" si="3" ref="H37:H49">IF(G37="","",G37*E37*D37)</f>
        <v>13.5</v>
      </c>
    </row>
    <row r="38" spans="1:8" ht="12.75">
      <c r="A38" s="32" t="s">
        <v>54</v>
      </c>
      <c r="B38" s="72" t="s">
        <v>52</v>
      </c>
      <c r="C38" s="72"/>
      <c r="D38" s="46">
        <v>1</v>
      </c>
      <c r="E38" s="47">
        <v>50</v>
      </c>
      <c r="F38" s="48" t="s">
        <v>55</v>
      </c>
      <c r="G38" s="49">
        <v>0.015</v>
      </c>
      <c r="H38" s="41">
        <f t="shared" si="3"/>
        <v>0.75</v>
      </c>
    </row>
    <row r="39" spans="1:8" ht="12.75">
      <c r="A39" s="32"/>
      <c r="B39" s="72" t="s">
        <v>39</v>
      </c>
      <c r="C39" s="72"/>
      <c r="D39" s="46"/>
      <c r="E39" s="47"/>
      <c r="F39" s="48" t="s">
        <v>39</v>
      </c>
      <c r="G39" s="49" t="s">
        <v>39</v>
      </c>
      <c r="H39" s="41">
        <f t="shared" si="3"/>
      </c>
    </row>
    <row r="40" spans="1:8" ht="12.75">
      <c r="A40" s="32"/>
      <c r="B40" s="72" t="s">
        <v>39</v>
      </c>
      <c r="C40" s="72"/>
      <c r="D40" s="46"/>
      <c r="E40" s="47"/>
      <c r="F40" s="48" t="s">
        <v>39</v>
      </c>
      <c r="G40" s="49" t="s">
        <v>39</v>
      </c>
      <c r="H40" s="41">
        <f t="shared" si="3"/>
      </c>
    </row>
    <row r="41" spans="1:8" ht="12.75">
      <c r="A41" s="32"/>
      <c r="B41" s="72" t="s">
        <v>39</v>
      </c>
      <c r="C41" s="72"/>
      <c r="D41" s="46"/>
      <c r="E41" s="47"/>
      <c r="F41" s="48" t="s">
        <v>39</v>
      </c>
      <c r="G41" s="49" t="s">
        <v>39</v>
      </c>
      <c r="H41" s="41">
        <f t="shared" si="3"/>
      </c>
    </row>
    <row r="42" spans="1:8" ht="12.75">
      <c r="A42" s="32"/>
      <c r="B42" s="72" t="s">
        <v>39</v>
      </c>
      <c r="C42" s="72"/>
      <c r="D42" s="46"/>
      <c r="E42" s="47"/>
      <c r="F42" s="48" t="s">
        <v>39</v>
      </c>
      <c r="G42" s="49" t="s">
        <v>39</v>
      </c>
      <c r="H42" s="41">
        <f t="shared" si="3"/>
      </c>
    </row>
    <row r="43" spans="1:8" ht="12.75">
      <c r="A43" s="32"/>
      <c r="B43" s="72" t="s">
        <v>39</v>
      </c>
      <c r="C43" s="72"/>
      <c r="D43" s="51"/>
      <c r="E43" s="47"/>
      <c r="F43" s="48" t="s">
        <v>39</v>
      </c>
      <c r="G43" s="49" t="s">
        <v>39</v>
      </c>
      <c r="H43" s="41">
        <f t="shared" si="3"/>
      </c>
    </row>
    <row r="44" spans="1:8" ht="12.75">
      <c r="A44" s="32"/>
      <c r="B44" s="72" t="s">
        <v>39</v>
      </c>
      <c r="C44" s="72"/>
      <c r="D44" s="51"/>
      <c r="E44" s="47"/>
      <c r="F44" s="48" t="s">
        <v>39</v>
      </c>
      <c r="G44" s="49" t="s">
        <v>39</v>
      </c>
      <c r="H44" s="41">
        <f t="shared" si="3"/>
      </c>
    </row>
    <row r="45" spans="1:8" ht="12.75">
      <c r="A45" s="32"/>
      <c r="B45" s="72" t="s">
        <v>39</v>
      </c>
      <c r="C45" s="72"/>
      <c r="D45" s="51"/>
      <c r="E45" s="47"/>
      <c r="F45" s="48" t="s">
        <v>39</v>
      </c>
      <c r="G45" s="49" t="s">
        <v>39</v>
      </c>
      <c r="H45" s="41">
        <f t="shared" si="3"/>
      </c>
    </row>
    <row r="46" spans="1:8" ht="12.75">
      <c r="A46" s="32"/>
      <c r="B46" s="72" t="s">
        <v>39</v>
      </c>
      <c r="C46" s="72"/>
      <c r="D46" s="51"/>
      <c r="E46" s="47"/>
      <c r="F46" s="48" t="s">
        <v>39</v>
      </c>
      <c r="G46" s="49" t="s">
        <v>39</v>
      </c>
      <c r="H46" s="41">
        <f t="shared" si="3"/>
      </c>
    </row>
    <row r="47" spans="1:8" ht="12.75">
      <c r="A47" s="32"/>
      <c r="B47" s="72" t="s">
        <v>39</v>
      </c>
      <c r="C47" s="72"/>
      <c r="D47" s="51"/>
      <c r="E47" s="47"/>
      <c r="F47" s="48" t="s">
        <v>39</v>
      </c>
      <c r="G47" s="49" t="s">
        <v>39</v>
      </c>
      <c r="H47" s="41">
        <f t="shared" si="3"/>
      </c>
    </row>
    <row r="48" spans="1:8" ht="12.75">
      <c r="A48" s="32"/>
      <c r="B48" s="72" t="s">
        <v>39</v>
      </c>
      <c r="C48" s="72"/>
      <c r="D48" s="51"/>
      <c r="E48" s="47"/>
      <c r="F48" s="48" t="s">
        <v>39</v>
      </c>
      <c r="G48" s="49" t="s">
        <v>39</v>
      </c>
      <c r="H48" s="41">
        <f t="shared" si="3"/>
      </c>
    </row>
    <row r="49" spans="1:8" ht="12.75">
      <c r="A49" s="32"/>
      <c r="B49" s="71" t="s">
        <v>39</v>
      </c>
      <c r="C49" s="71"/>
      <c r="D49" s="51"/>
      <c r="E49" s="47"/>
      <c r="F49" s="48" t="s">
        <v>39</v>
      </c>
      <c r="G49" s="49" t="s">
        <v>39</v>
      </c>
      <c r="H49" s="41">
        <f t="shared" si="3"/>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23.425</v>
      </c>
    </row>
    <row r="52" spans="1:8" ht="12.75">
      <c r="A52" s="18"/>
      <c r="B52" s="1"/>
      <c r="C52" s="41"/>
      <c r="D52" s="1"/>
      <c r="E52" s="1"/>
      <c r="F52" s="1"/>
      <c r="G52" s="41"/>
      <c r="H52" s="41"/>
    </row>
    <row r="53" spans="1:8" ht="12.75">
      <c r="A53" s="1"/>
      <c r="B53" s="1"/>
      <c r="C53" s="1"/>
      <c r="D53" s="1"/>
      <c r="E53" s="1"/>
      <c r="F53" s="1"/>
      <c r="G53" s="56" t="s">
        <v>12</v>
      </c>
      <c r="H53" s="56" t="s">
        <v>13</v>
      </c>
    </row>
    <row r="54" spans="1:8" ht="12.75">
      <c r="A54" s="18" t="s">
        <v>57</v>
      </c>
      <c r="B54" s="1"/>
      <c r="C54" s="1"/>
      <c r="D54" s="1"/>
      <c r="E54" s="1"/>
      <c r="F54" s="1"/>
      <c r="G54" s="57">
        <f>H30+H51</f>
        <v>112.59949099684722</v>
      </c>
      <c r="H54" s="57">
        <f>SUM(D30:F30,H51)</f>
        <v>100.64786458333333</v>
      </c>
    </row>
    <row r="55" spans="1:8" ht="12.75">
      <c r="A55" s="58" t="s">
        <v>58</v>
      </c>
      <c r="B55" s="1" t="s">
        <v>59</v>
      </c>
      <c r="C55" s="1"/>
      <c r="D55" s="59" t="s">
        <v>60</v>
      </c>
      <c r="E55" s="1"/>
      <c r="F55" s="59" t="s">
        <v>61</v>
      </c>
      <c r="G55" s="60"/>
      <c r="H55" s="60"/>
    </row>
    <row r="56" spans="1:8" ht="12.75">
      <c r="A56" s="58"/>
      <c r="B56" s="41">
        <f>H54</f>
        <v>100.64786458333333</v>
      </c>
      <c r="C56" s="1"/>
      <c r="D56" s="61">
        <v>0.06</v>
      </c>
      <c r="E56" s="62"/>
      <c r="F56" s="63">
        <v>8</v>
      </c>
      <c r="G56" s="64">
        <f>B56*D56*F56/12</f>
        <v>4.025914583333333</v>
      </c>
      <c r="H56" s="64">
        <f>G56</f>
        <v>4.025914583333333</v>
      </c>
    </row>
    <row r="57" spans="1:8" ht="12.75">
      <c r="A57" s="18" t="s">
        <v>62</v>
      </c>
      <c r="B57" s="1"/>
      <c r="C57" s="1"/>
      <c r="D57" s="1"/>
      <c r="E57" s="1"/>
      <c r="F57" s="1"/>
      <c r="G57" s="64">
        <f>SUM(G54:G56)</f>
        <v>116.62540558018055</v>
      </c>
      <c r="H57" s="64">
        <f>SUM(H54:H56)</f>
        <v>104.67377916666666</v>
      </c>
    </row>
    <row r="58" spans="1:8" ht="12.75">
      <c r="A58" s="1"/>
      <c r="B58" s="1"/>
      <c r="C58" s="1"/>
      <c r="D58" s="1"/>
      <c r="E58" s="1"/>
      <c r="F58" s="1"/>
      <c r="G58" s="60"/>
      <c r="H58" s="60"/>
    </row>
    <row r="59" spans="1:8" ht="12.75">
      <c r="A59" s="18" t="s">
        <v>63</v>
      </c>
      <c r="B59" s="1"/>
      <c r="C59" s="1"/>
      <c r="D59" s="1" t="s">
        <v>14</v>
      </c>
      <c r="E59" s="1"/>
      <c r="F59" s="1"/>
      <c r="G59" s="65">
        <v>12.802026500389712</v>
      </c>
      <c r="H59" s="65">
        <v>12.802026500389712</v>
      </c>
    </row>
    <row r="60" spans="1:8" ht="12.75">
      <c r="A60" s="18" t="s">
        <v>64</v>
      </c>
      <c r="D60" s="66">
        <v>0.31147972916287986</v>
      </c>
      <c r="E60" s="1" t="str">
        <f>F6</f>
        <v> per hd</v>
      </c>
      <c r="F60" s="1"/>
      <c r="G60" s="67">
        <f>B6*D60</f>
        <v>124.59189166515195</v>
      </c>
      <c r="H60" s="67">
        <v>124.59189166515193</v>
      </c>
    </row>
    <row r="61" spans="1:8" ht="12.75">
      <c r="A61" s="18" t="s">
        <v>65</v>
      </c>
      <c r="B61" s="1"/>
      <c r="C61" s="1"/>
      <c r="D61" s="1"/>
      <c r="E61" s="1"/>
      <c r="F61" s="1"/>
      <c r="G61" s="67">
        <f>SUM(G62:G65)</f>
        <v>8.057851239669422</v>
      </c>
      <c r="H61" s="67">
        <f>SUM(H62:H65)</f>
        <v>7.231404958677687</v>
      </c>
    </row>
    <row r="62" spans="1:8" ht="12.75">
      <c r="A62" s="1"/>
      <c r="B62" s="31" t="s">
        <v>66</v>
      </c>
      <c r="C62" s="1"/>
      <c r="D62" s="1"/>
      <c r="E62" s="1"/>
      <c r="F62" s="1"/>
      <c r="G62" s="65">
        <v>0.27548209366391185</v>
      </c>
      <c r="H62" s="65">
        <v>0.27548209366391185</v>
      </c>
    </row>
    <row r="63" spans="1:8" ht="12.75">
      <c r="A63" s="1"/>
      <c r="B63" s="31" t="s">
        <v>67</v>
      </c>
      <c r="C63" s="1"/>
      <c r="D63" s="1"/>
      <c r="E63" s="1"/>
      <c r="F63" s="1"/>
      <c r="G63" s="65">
        <v>0.8264462809917356</v>
      </c>
      <c r="H63" s="65"/>
    </row>
    <row r="64" spans="1:8" ht="12.75">
      <c r="A64" s="18"/>
      <c r="B64" s="68" t="s">
        <v>68</v>
      </c>
      <c r="C64" s="1"/>
      <c r="D64" s="1"/>
      <c r="E64" s="1"/>
      <c r="F64" s="1"/>
      <c r="G64" s="65">
        <v>0.06887052341597796</v>
      </c>
      <c r="H64" s="65">
        <v>0.06887052341597796</v>
      </c>
    </row>
    <row r="65" spans="1:8" ht="12.75">
      <c r="A65" s="18"/>
      <c r="B65" s="68" t="s">
        <v>69</v>
      </c>
      <c r="C65" s="1"/>
      <c r="D65" s="1"/>
      <c r="E65" s="1"/>
      <c r="F65" s="1"/>
      <c r="G65" s="65">
        <v>6.887052341597797</v>
      </c>
      <c r="H65" s="65">
        <v>6.887052341597797</v>
      </c>
    </row>
    <row r="66" spans="1:8" ht="13.5" thickBot="1">
      <c r="A66" s="18"/>
      <c r="B66" s="1"/>
      <c r="C66" s="1"/>
      <c r="D66" s="1"/>
      <c r="E66" s="1"/>
      <c r="F66" s="1"/>
      <c r="G66" s="69"/>
      <c r="H66" s="69"/>
    </row>
    <row r="67" spans="1:8" ht="13.5" thickTop="1">
      <c r="A67" s="18" t="s">
        <v>70</v>
      </c>
      <c r="B67" s="1"/>
      <c r="C67" s="1"/>
      <c r="D67" s="1"/>
      <c r="E67" s="1"/>
      <c r="F67" s="1"/>
      <c r="G67" s="70">
        <f>SUM(G57:G61)</f>
        <v>262.07717498539165</v>
      </c>
      <c r="H67" s="70">
        <f>SUM(H57:H61)</f>
        <v>249.299102290886</v>
      </c>
    </row>
    <row r="68" spans="1:8" ht="12.75">
      <c r="A68" s="1"/>
      <c r="B68" s="1"/>
      <c r="C68" s="1"/>
      <c r="D68" s="1"/>
      <c r="E68" s="1"/>
      <c r="F68" s="1"/>
      <c r="G68" s="41"/>
      <c r="H68" s="1"/>
    </row>
    <row r="70" ht="12.75"/>
    <row r="71" ht="12.75"/>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priority="1" dxfId="0" operator="equal">
      <formula>0</formula>
    </cfRule>
  </conditionalFormatting>
  <printOptions/>
  <pageMargins left="1" right="0.5" top="0.5" bottom="0.5" header="0.3" footer="0.3"/>
  <pageSetup fitToHeight="1" fitToWidth="1" horizontalDpi="1200" verticalDpi="1200" orientation="portrait"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J31" sqref="J31"/>
    </sheetView>
  </sheetViews>
  <sheetFormatPr defaultColWidth="9.140625" defaultRowHeight="12.75"/>
  <cols>
    <col min="1" max="1" width="26.00390625" style="2" customWidth="1"/>
    <col min="2" max="2" width="9.28125" style="2" bestFit="1" customWidth="1"/>
    <col min="3" max="4" width="9.140625" style="2" customWidth="1"/>
    <col min="5" max="5" width="10.8515625" style="2" customWidth="1"/>
    <col min="6" max="6" width="9.140625" style="2" customWidth="1"/>
    <col min="7" max="7" width="10.140625" style="2" customWidth="1"/>
    <col min="8" max="8" width="11.421875" style="2" customWidth="1"/>
    <col min="9" max="16384" width="9.140625" style="2" customWidth="1"/>
  </cols>
  <sheetData>
    <row r="1" spans="1:8" ht="84.75" customHeight="1">
      <c r="A1" s="1"/>
      <c r="B1" s="1"/>
      <c r="C1" s="1"/>
      <c r="D1" s="1"/>
      <c r="E1" s="1"/>
      <c r="F1" s="1"/>
      <c r="G1" s="1"/>
      <c r="H1" s="1"/>
    </row>
    <row r="2" spans="1:8" ht="15.75">
      <c r="A2" s="3" t="s">
        <v>0</v>
      </c>
      <c r="B2" s="52" t="s">
        <v>81</v>
      </c>
      <c r="C2" s="5"/>
      <c r="D2" s="1"/>
      <c r="E2" s="6" t="s">
        <v>2</v>
      </c>
      <c r="F2" s="7">
        <v>2009</v>
      </c>
      <c r="G2" s="1"/>
      <c r="H2" s="1"/>
    </row>
    <row r="3" spans="1:8" ht="15.75">
      <c r="A3" s="3" t="s">
        <v>3</v>
      </c>
      <c r="B3" s="8" t="s">
        <v>4</v>
      </c>
      <c r="C3" s="1"/>
      <c r="D3" s="1"/>
      <c r="E3" s="6" t="s">
        <v>5</v>
      </c>
      <c r="F3" s="9">
        <v>72.6</v>
      </c>
      <c r="G3" s="6"/>
      <c r="H3" s="8"/>
    </row>
    <row r="4" spans="1:12" ht="15.75">
      <c r="A4" s="3" t="s">
        <v>6</v>
      </c>
      <c r="B4" s="10">
        <v>15</v>
      </c>
      <c r="C4" s="1"/>
      <c r="D4" s="1"/>
      <c r="E4" s="6" t="s">
        <v>7</v>
      </c>
      <c r="F4" s="11">
        <v>2.1275</v>
      </c>
      <c r="G4" s="6"/>
      <c r="H4" s="8"/>
      <c r="L4" s="12"/>
    </row>
    <row r="5" spans="1:8" ht="15.75">
      <c r="A5" s="3"/>
      <c r="B5" s="1"/>
      <c r="C5" s="13"/>
      <c r="D5" s="13"/>
      <c r="E5" s="6"/>
      <c r="F5" s="8"/>
      <c r="G5" s="1"/>
      <c r="H5" s="1"/>
    </row>
    <row r="6" spans="1:8" ht="18">
      <c r="A6" s="14" t="s">
        <v>8</v>
      </c>
      <c r="B6" s="15">
        <v>200</v>
      </c>
      <c r="C6" s="16" t="s">
        <v>82</v>
      </c>
      <c r="D6" s="17" t="s">
        <v>10</v>
      </c>
      <c r="E6" s="11">
        <v>3.75</v>
      </c>
      <c r="F6" s="3" t="s">
        <v>83</v>
      </c>
      <c r="G6" s="1"/>
      <c r="H6" s="1"/>
    </row>
    <row r="7" spans="1:8" ht="12.75">
      <c r="A7" s="18"/>
      <c r="B7" s="19"/>
      <c r="C7" s="16"/>
      <c r="D7" s="16"/>
      <c r="E7" s="16"/>
      <c r="F7" s="16"/>
      <c r="G7" s="16"/>
      <c r="H7" s="1"/>
    </row>
    <row r="8" spans="1:8" ht="12.75" customHeight="1">
      <c r="A8" s="20"/>
      <c r="B8" s="19"/>
      <c r="C8" s="75" t="s">
        <v>12</v>
      </c>
      <c r="D8" s="84"/>
      <c r="E8" s="76"/>
      <c r="F8" s="75" t="s">
        <v>13</v>
      </c>
      <c r="G8" s="84"/>
      <c r="H8" s="76"/>
    </row>
    <row r="9" spans="1:8" ht="12.75" customHeight="1">
      <c r="A9" s="20"/>
      <c r="B9" s="21" t="s">
        <v>14</v>
      </c>
      <c r="C9" s="22" t="s">
        <v>15</v>
      </c>
      <c r="D9" s="23" t="s">
        <v>16</v>
      </c>
      <c r="E9" s="24" t="s">
        <v>17</v>
      </c>
      <c r="F9" s="22" t="s">
        <v>18</v>
      </c>
      <c r="G9" s="23" t="s">
        <v>16</v>
      </c>
      <c r="H9" s="25" t="s">
        <v>17</v>
      </c>
    </row>
    <row r="10" spans="1:8" ht="12.75" customHeight="1">
      <c r="A10" s="18" t="s">
        <v>19</v>
      </c>
      <c r="B10" s="26">
        <f>B6*E6</f>
        <v>750</v>
      </c>
      <c r="C10" s="27">
        <f>G67</f>
        <v>203.7579257533138</v>
      </c>
      <c r="D10" s="28">
        <f>B10-C10</f>
        <v>546.2420742466862</v>
      </c>
      <c r="E10" s="29">
        <f>IF($B$6=0,0,C10/$B$6)</f>
        <v>1.018789628766569</v>
      </c>
      <c r="F10" s="27">
        <f>H67</f>
        <v>190.97985305880817</v>
      </c>
      <c r="G10" s="28">
        <f>B10-F10</f>
        <v>559.0201469411918</v>
      </c>
      <c r="H10" s="30">
        <f>IF($B$6=0,0,F10/$B$6)</f>
        <v>0.9548992652940409</v>
      </c>
    </row>
    <row r="11" spans="1:8" ht="12.75" customHeight="1">
      <c r="A11" s="31"/>
      <c r="B11" s="1"/>
      <c r="C11" s="1"/>
      <c r="D11" s="1"/>
      <c r="E11" s="1"/>
      <c r="F11" s="1"/>
      <c r="G11" s="1"/>
      <c r="H11" s="1"/>
    </row>
    <row r="12" spans="1:8" ht="12.75" customHeight="1">
      <c r="A12" s="85" t="s">
        <v>20</v>
      </c>
      <c r="B12" s="82" t="s">
        <v>21</v>
      </c>
      <c r="C12" s="88" t="s">
        <v>22</v>
      </c>
      <c r="D12" s="82" t="s">
        <v>23</v>
      </c>
      <c r="E12" s="88" t="s">
        <v>24</v>
      </c>
      <c r="F12" s="82" t="s">
        <v>25</v>
      </c>
      <c r="G12" s="82" t="s">
        <v>26</v>
      </c>
      <c r="H12" s="88" t="s">
        <v>27</v>
      </c>
    </row>
    <row r="13" spans="1:11" ht="13.5" customHeight="1" thickBot="1">
      <c r="A13" s="86"/>
      <c r="B13" s="87"/>
      <c r="C13" s="89"/>
      <c r="D13" s="87"/>
      <c r="E13" s="89"/>
      <c r="F13" s="87"/>
      <c r="G13" s="87"/>
      <c r="H13" s="89"/>
      <c r="J13" s="2" t="s">
        <v>28</v>
      </c>
      <c r="K13" s="2" t="s">
        <v>29</v>
      </c>
    </row>
    <row r="14" spans="1:11" ht="13.5" thickTop="1">
      <c r="A14" s="32" t="s">
        <v>30</v>
      </c>
      <c r="B14" s="50" t="s">
        <v>4</v>
      </c>
      <c r="C14" s="50">
        <v>1</v>
      </c>
      <c r="D14" s="19">
        <f>IF(J14=0,0,J14*$B$4)</f>
        <v>3.75</v>
      </c>
      <c r="E14" s="19">
        <f>IF(K14=0,0,K14*$F$4)</f>
        <v>0.17729166666666665</v>
      </c>
      <c r="F14" s="34">
        <v>0</v>
      </c>
      <c r="G14" s="34">
        <v>1.3461538461538463</v>
      </c>
      <c r="H14" s="35">
        <f>SUM(D14:G14)</f>
        <v>5.273445512820513</v>
      </c>
      <c r="J14" s="36">
        <v>0.25</v>
      </c>
      <c r="K14" s="37">
        <v>0.08333333333333333</v>
      </c>
    </row>
    <row r="15" spans="1:11" ht="12.75">
      <c r="A15" s="32" t="s">
        <v>31</v>
      </c>
      <c r="B15" s="50" t="s">
        <v>4</v>
      </c>
      <c r="C15" s="50">
        <v>1</v>
      </c>
      <c r="D15" s="19">
        <f aca="true" t="shared" si="0" ref="D15:D28">IF(J15=0,0,J15*$B$4)</f>
        <v>3.75</v>
      </c>
      <c r="E15" s="19">
        <f aca="true" t="shared" si="1" ref="E15:E28">IF(K15=0,0,K15*$F$4)</f>
        <v>0.17729166666666665</v>
      </c>
      <c r="F15" s="34">
        <v>0</v>
      </c>
      <c r="G15" s="34">
        <v>0.763157894736842</v>
      </c>
      <c r="H15" s="35">
        <f aca="true" t="shared" si="2" ref="H15:H28">SUM(D15:G15)</f>
        <v>4.690449561403509</v>
      </c>
      <c r="J15" s="36">
        <v>0.25</v>
      </c>
      <c r="K15" s="38">
        <v>0.08333333333333333</v>
      </c>
    </row>
    <row r="16" spans="1:11" ht="12.75">
      <c r="A16" s="32" t="s">
        <v>32</v>
      </c>
      <c r="B16" s="50" t="s">
        <v>4</v>
      </c>
      <c r="C16" s="50">
        <v>1</v>
      </c>
      <c r="D16" s="19">
        <f t="shared" si="0"/>
        <v>3.75</v>
      </c>
      <c r="E16" s="19">
        <f t="shared" si="1"/>
        <v>0.531875</v>
      </c>
      <c r="F16" s="34">
        <v>0</v>
      </c>
      <c r="G16" s="34">
        <v>3.8157894736842106</v>
      </c>
      <c r="H16" s="35">
        <f t="shared" si="2"/>
        <v>8.097664473684212</v>
      </c>
      <c r="J16" s="36">
        <v>0.25</v>
      </c>
      <c r="K16" s="38">
        <v>0.25</v>
      </c>
    </row>
    <row r="17" spans="1:11" ht="12.75">
      <c r="A17" s="32" t="s">
        <v>33</v>
      </c>
      <c r="B17" s="50" t="s">
        <v>4</v>
      </c>
      <c r="C17" s="50">
        <v>0.25</v>
      </c>
      <c r="D17" s="19">
        <f t="shared" si="0"/>
        <v>0.9375</v>
      </c>
      <c r="E17" s="19">
        <f t="shared" si="1"/>
        <v>0.04432291666666666</v>
      </c>
      <c r="F17" s="34">
        <v>0</v>
      </c>
      <c r="G17" s="34">
        <v>4.923076923076923</v>
      </c>
      <c r="H17" s="35">
        <f t="shared" si="2"/>
        <v>5.90489983974359</v>
      </c>
      <c r="J17" s="36">
        <v>0.0625</v>
      </c>
      <c r="K17" s="38">
        <v>0.020833333333333332</v>
      </c>
    </row>
    <row r="18" spans="1:11" ht="12.75">
      <c r="A18" s="32" t="s">
        <v>34</v>
      </c>
      <c r="B18" s="50" t="s">
        <v>4</v>
      </c>
      <c r="C18" s="50">
        <v>1</v>
      </c>
      <c r="D18" s="19">
        <f t="shared" si="0"/>
        <v>3.75</v>
      </c>
      <c r="E18" s="19">
        <f t="shared" si="1"/>
        <v>0.17729166666666665</v>
      </c>
      <c r="F18" s="34">
        <v>0</v>
      </c>
      <c r="G18" s="34">
        <v>0.5517241379310345</v>
      </c>
      <c r="H18" s="35">
        <f t="shared" si="2"/>
        <v>4.479015804597701</v>
      </c>
      <c r="J18" s="36">
        <v>0.25</v>
      </c>
      <c r="K18" s="38">
        <v>0.08333333333333333</v>
      </c>
    </row>
    <row r="19" spans="1:11" ht="12.75">
      <c r="A19" s="32" t="s">
        <v>35</v>
      </c>
      <c r="B19" s="50" t="s">
        <v>4</v>
      </c>
      <c r="C19" s="50">
        <v>1</v>
      </c>
      <c r="D19" s="19">
        <f t="shared" si="0"/>
        <v>15</v>
      </c>
      <c r="E19" s="19">
        <f t="shared" si="1"/>
        <v>0</v>
      </c>
      <c r="F19" s="34">
        <v>0</v>
      </c>
      <c r="G19" s="34">
        <v>0</v>
      </c>
      <c r="H19" s="35">
        <f t="shared" si="2"/>
        <v>15</v>
      </c>
      <c r="J19" s="39">
        <v>1</v>
      </c>
      <c r="K19" s="38">
        <v>0</v>
      </c>
    </row>
    <row r="20" spans="1:11" ht="12.75">
      <c r="A20" s="32" t="s">
        <v>36</v>
      </c>
      <c r="B20" s="50" t="s">
        <v>4</v>
      </c>
      <c r="C20" s="50">
        <v>2</v>
      </c>
      <c r="D20" s="19">
        <f t="shared" si="0"/>
        <v>15</v>
      </c>
      <c r="E20" s="19">
        <f t="shared" si="1"/>
        <v>0</v>
      </c>
      <c r="F20" s="34">
        <v>0</v>
      </c>
      <c r="G20" s="34">
        <v>0</v>
      </c>
      <c r="H20" s="35">
        <f t="shared" si="2"/>
        <v>15</v>
      </c>
      <c r="J20" s="39">
        <v>1</v>
      </c>
      <c r="K20" s="38">
        <v>0</v>
      </c>
    </row>
    <row r="21" spans="1:11" ht="12.75">
      <c r="A21" s="32" t="s">
        <v>34</v>
      </c>
      <c r="B21" s="50" t="s">
        <v>4</v>
      </c>
      <c r="C21" s="50">
        <v>1</v>
      </c>
      <c r="D21" s="19">
        <f t="shared" si="0"/>
        <v>3.75</v>
      </c>
      <c r="E21" s="19">
        <f t="shared" si="1"/>
        <v>0.17729166666666665</v>
      </c>
      <c r="F21" s="34">
        <v>0</v>
      </c>
      <c r="G21" s="34">
        <v>0.5517241379310345</v>
      </c>
      <c r="H21" s="35">
        <f t="shared" si="2"/>
        <v>4.479015804597701</v>
      </c>
      <c r="J21" s="39">
        <v>0.25</v>
      </c>
      <c r="K21" s="38">
        <v>0.08333333333333333</v>
      </c>
    </row>
    <row r="22" spans="1:11" ht="12.75">
      <c r="A22" s="32" t="s">
        <v>37</v>
      </c>
      <c r="B22" s="50" t="s">
        <v>4</v>
      </c>
      <c r="C22" s="50">
        <v>3</v>
      </c>
      <c r="D22" s="19">
        <f t="shared" si="0"/>
        <v>11.25</v>
      </c>
      <c r="E22" s="19">
        <f t="shared" si="1"/>
        <v>0</v>
      </c>
      <c r="F22" s="34">
        <v>0</v>
      </c>
      <c r="G22" s="34">
        <v>0</v>
      </c>
      <c r="H22" s="35">
        <f t="shared" si="2"/>
        <v>11.25</v>
      </c>
      <c r="J22" s="39">
        <v>0.75</v>
      </c>
      <c r="K22" s="38">
        <v>0</v>
      </c>
    </row>
    <row r="23" spans="1:11" ht="12.75">
      <c r="A23" s="32"/>
      <c r="B23" s="50" t="s">
        <v>39</v>
      </c>
      <c r="C23" s="50"/>
      <c r="D23" s="19">
        <f t="shared" si="0"/>
        <v>0</v>
      </c>
      <c r="E23" s="19">
        <f t="shared" si="1"/>
        <v>0</v>
      </c>
      <c r="F23" s="34" t="s">
        <v>39</v>
      </c>
      <c r="G23" s="34" t="s">
        <v>39</v>
      </c>
      <c r="H23" s="35">
        <f t="shared" si="2"/>
        <v>0</v>
      </c>
      <c r="J23" s="39">
        <v>0</v>
      </c>
      <c r="K23" s="38">
        <v>0</v>
      </c>
    </row>
    <row r="24" spans="1:11" ht="12.75">
      <c r="A24" s="32"/>
      <c r="B24" s="50" t="s">
        <v>39</v>
      </c>
      <c r="C24" s="50"/>
      <c r="D24" s="19">
        <f t="shared" si="0"/>
        <v>0</v>
      </c>
      <c r="E24" s="19">
        <f t="shared" si="1"/>
        <v>0</v>
      </c>
      <c r="F24" s="34" t="s">
        <v>39</v>
      </c>
      <c r="G24" s="34" t="s">
        <v>39</v>
      </c>
      <c r="H24" s="35">
        <f t="shared" si="2"/>
        <v>0</v>
      </c>
      <c r="J24" s="39">
        <v>0</v>
      </c>
      <c r="K24" s="38">
        <v>0</v>
      </c>
    </row>
    <row r="25" spans="1:11" ht="12.75">
      <c r="A25" s="32"/>
      <c r="B25" s="50" t="s">
        <v>39</v>
      </c>
      <c r="C25" s="50"/>
      <c r="D25" s="19">
        <f t="shared" si="0"/>
        <v>0</v>
      </c>
      <c r="E25" s="19">
        <f t="shared" si="1"/>
        <v>0</v>
      </c>
      <c r="F25" s="34" t="s">
        <v>39</v>
      </c>
      <c r="G25" s="34" t="s">
        <v>39</v>
      </c>
      <c r="H25" s="35">
        <f t="shared" si="2"/>
        <v>0</v>
      </c>
      <c r="J25" s="39">
        <v>0</v>
      </c>
      <c r="K25" s="38">
        <v>0</v>
      </c>
    </row>
    <row r="26" spans="1:11" ht="12.75">
      <c r="A26" s="32"/>
      <c r="B26" s="50" t="s">
        <v>39</v>
      </c>
      <c r="C26" s="50"/>
      <c r="D26" s="19">
        <f t="shared" si="0"/>
        <v>0</v>
      </c>
      <c r="E26" s="19">
        <f t="shared" si="1"/>
        <v>0</v>
      </c>
      <c r="F26" s="34" t="s">
        <v>39</v>
      </c>
      <c r="G26" s="34" t="s">
        <v>39</v>
      </c>
      <c r="H26" s="35">
        <f t="shared" si="2"/>
        <v>0</v>
      </c>
      <c r="J26" s="39">
        <v>0</v>
      </c>
      <c r="K26" s="38">
        <v>0</v>
      </c>
    </row>
    <row r="27" spans="1:11" ht="12.75">
      <c r="A27" s="32"/>
      <c r="B27" s="50" t="s">
        <v>39</v>
      </c>
      <c r="C27" s="50"/>
      <c r="D27" s="19">
        <f t="shared" si="0"/>
        <v>0</v>
      </c>
      <c r="E27" s="19">
        <f t="shared" si="1"/>
        <v>0</v>
      </c>
      <c r="F27" s="34" t="s">
        <v>39</v>
      </c>
      <c r="G27" s="34" t="s">
        <v>39</v>
      </c>
      <c r="H27" s="35">
        <f t="shared" si="2"/>
        <v>0</v>
      </c>
      <c r="J27" s="39">
        <v>0</v>
      </c>
      <c r="K27" s="38">
        <v>0</v>
      </c>
    </row>
    <row r="28" spans="1:11" ht="12.75">
      <c r="A28" s="32"/>
      <c r="B28" s="50" t="s">
        <v>39</v>
      </c>
      <c r="C28" s="50"/>
      <c r="D28" s="19">
        <f t="shared" si="0"/>
        <v>0</v>
      </c>
      <c r="E28" s="19">
        <f t="shared" si="1"/>
        <v>0</v>
      </c>
      <c r="F28" s="34" t="s">
        <v>39</v>
      </c>
      <c r="G28" s="34" t="s">
        <v>39</v>
      </c>
      <c r="H28" s="35">
        <f t="shared" si="2"/>
        <v>0</v>
      </c>
      <c r="J28" s="39">
        <v>0</v>
      </c>
      <c r="K28" s="38">
        <v>0</v>
      </c>
    </row>
    <row r="29" spans="1:8" ht="2.25" customHeight="1" thickBot="1">
      <c r="A29" s="40"/>
      <c r="B29" s="40"/>
      <c r="C29" s="40"/>
      <c r="D29" s="40"/>
      <c r="E29" s="40"/>
      <c r="F29" s="40"/>
      <c r="G29" s="40"/>
      <c r="H29" s="40"/>
    </row>
    <row r="30" spans="1:8" ht="13.5" thickTop="1">
      <c r="A30" s="18" t="s">
        <v>40</v>
      </c>
      <c r="B30" s="18"/>
      <c r="C30" s="1"/>
      <c r="D30" s="41">
        <f>SUM(D14:D29)</f>
        <v>60.9375</v>
      </c>
      <c r="E30" s="41">
        <f>SUM(E14:E29)</f>
        <v>1.2853645833333334</v>
      </c>
      <c r="F30" s="41">
        <f>SUM(F14:F29)</f>
        <v>0</v>
      </c>
      <c r="G30" s="41">
        <f>SUM(G14:G29)</f>
        <v>11.951626413513889</v>
      </c>
      <c r="H30" s="41">
        <f>SUM(H14:H29)</f>
        <v>74.17449099684723</v>
      </c>
    </row>
    <row r="31" spans="1:8" ht="12.75">
      <c r="A31" s="18"/>
      <c r="B31" s="18"/>
      <c r="C31" s="1"/>
      <c r="D31" s="41"/>
      <c r="E31" s="41"/>
      <c r="F31" s="41"/>
      <c r="G31" s="41"/>
      <c r="H31" s="41"/>
    </row>
    <row r="32" spans="1:8" ht="12.75">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84</v>
      </c>
      <c r="B35" s="83" t="s">
        <v>50</v>
      </c>
      <c r="C35" s="83"/>
      <c r="D35" s="46">
        <v>1</v>
      </c>
      <c r="E35" s="47">
        <v>2</v>
      </c>
      <c r="F35" s="48" t="s">
        <v>4</v>
      </c>
      <c r="G35" s="49">
        <v>5.4</v>
      </c>
      <c r="H35" s="41">
        <f>IF(G35="","",G35*E35*D35)</f>
        <v>10.8</v>
      </c>
    </row>
    <row r="36" spans="1:8" ht="12.75">
      <c r="A36" s="32" t="s">
        <v>54</v>
      </c>
      <c r="B36" s="72" t="s">
        <v>52</v>
      </c>
      <c r="C36" s="72"/>
      <c r="D36" s="46">
        <v>1</v>
      </c>
      <c r="E36" s="47">
        <v>100</v>
      </c>
      <c r="F36" s="48" t="s">
        <v>55</v>
      </c>
      <c r="G36" s="49">
        <v>0.015</v>
      </c>
      <c r="H36" s="41">
        <f>IF(G36="","",G36*E36*D36)</f>
        <v>1.5</v>
      </c>
    </row>
    <row r="37" spans="1:8" ht="12.75">
      <c r="A37" s="32"/>
      <c r="B37" s="72" t="s">
        <v>39</v>
      </c>
      <c r="C37" s="72"/>
      <c r="D37" s="46"/>
      <c r="E37" s="47"/>
      <c r="F37" s="48" t="s">
        <v>39</v>
      </c>
      <c r="G37" s="49" t="s">
        <v>39</v>
      </c>
      <c r="H37" s="41">
        <f aca="true" t="shared" si="3" ref="H37:H49">IF(G37="","",G37*E37*D37)</f>
      </c>
    </row>
    <row r="38" spans="1:8" ht="12.75">
      <c r="A38" s="32"/>
      <c r="B38" s="72" t="s">
        <v>39</v>
      </c>
      <c r="C38" s="72"/>
      <c r="D38" s="46"/>
      <c r="E38" s="47"/>
      <c r="F38" s="48" t="s">
        <v>39</v>
      </c>
      <c r="G38" s="49" t="s">
        <v>39</v>
      </c>
      <c r="H38" s="41">
        <f t="shared" si="3"/>
      </c>
    </row>
    <row r="39" spans="1:8" ht="12.75">
      <c r="A39" s="32"/>
      <c r="B39" s="72" t="s">
        <v>39</v>
      </c>
      <c r="C39" s="72"/>
      <c r="D39" s="46"/>
      <c r="E39" s="47"/>
      <c r="F39" s="48" t="s">
        <v>39</v>
      </c>
      <c r="G39" s="49" t="s">
        <v>39</v>
      </c>
      <c r="H39" s="41">
        <f t="shared" si="3"/>
      </c>
    </row>
    <row r="40" spans="1:8" ht="12.75">
      <c r="A40" s="32"/>
      <c r="B40" s="72" t="s">
        <v>39</v>
      </c>
      <c r="C40" s="72"/>
      <c r="D40" s="46"/>
      <c r="E40" s="47"/>
      <c r="F40" s="48" t="s">
        <v>39</v>
      </c>
      <c r="G40" s="49" t="s">
        <v>39</v>
      </c>
      <c r="H40" s="41">
        <f t="shared" si="3"/>
      </c>
    </row>
    <row r="41" spans="1:8" ht="12.75">
      <c r="A41" s="32"/>
      <c r="B41" s="72" t="s">
        <v>39</v>
      </c>
      <c r="C41" s="72"/>
      <c r="D41" s="46"/>
      <c r="E41" s="47"/>
      <c r="F41" s="48" t="s">
        <v>39</v>
      </c>
      <c r="G41" s="49" t="s">
        <v>39</v>
      </c>
      <c r="H41" s="41">
        <f t="shared" si="3"/>
      </c>
    </row>
    <row r="42" spans="1:8" ht="12.75">
      <c r="A42" s="32"/>
      <c r="B42" s="72" t="s">
        <v>39</v>
      </c>
      <c r="C42" s="72"/>
      <c r="D42" s="46"/>
      <c r="E42" s="47"/>
      <c r="F42" s="48" t="s">
        <v>39</v>
      </c>
      <c r="G42" s="49" t="s">
        <v>39</v>
      </c>
      <c r="H42" s="41">
        <f t="shared" si="3"/>
      </c>
    </row>
    <row r="43" spans="1:8" ht="12.75">
      <c r="A43" s="32"/>
      <c r="B43" s="72" t="s">
        <v>39</v>
      </c>
      <c r="C43" s="72"/>
      <c r="D43" s="51"/>
      <c r="E43" s="47"/>
      <c r="F43" s="48" t="s">
        <v>39</v>
      </c>
      <c r="G43" s="49" t="s">
        <v>39</v>
      </c>
      <c r="H43" s="41">
        <f t="shared" si="3"/>
      </c>
    </row>
    <row r="44" spans="1:8" ht="12.75">
      <c r="A44" s="32"/>
      <c r="B44" s="72" t="s">
        <v>39</v>
      </c>
      <c r="C44" s="72"/>
      <c r="D44" s="51"/>
      <c r="E44" s="47"/>
      <c r="F44" s="48" t="s">
        <v>39</v>
      </c>
      <c r="G44" s="49" t="s">
        <v>39</v>
      </c>
      <c r="H44" s="41">
        <f t="shared" si="3"/>
      </c>
    </row>
    <row r="45" spans="1:8" ht="12.75">
      <c r="A45" s="32"/>
      <c r="B45" s="72" t="s">
        <v>39</v>
      </c>
      <c r="C45" s="72"/>
      <c r="D45" s="51"/>
      <c r="E45" s="47"/>
      <c r="F45" s="48" t="s">
        <v>39</v>
      </c>
      <c r="G45" s="49" t="s">
        <v>39</v>
      </c>
      <c r="H45" s="41">
        <f t="shared" si="3"/>
      </c>
    </row>
    <row r="46" spans="1:8" ht="12.75">
      <c r="A46" s="32"/>
      <c r="B46" s="72" t="s">
        <v>39</v>
      </c>
      <c r="C46" s="72"/>
      <c r="D46" s="51"/>
      <c r="E46" s="47"/>
      <c r="F46" s="48" t="s">
        <v>39</v>
      </c>
      <c r="G46" s="49" t="s">
        <v>39</v>
      </c>
      <c r="H46" s="41">
        <f t="shared" si="3"/>
      </c>
    </row>
    <row r="47" spans="1:8" ht="12.75">
      <c r="A47" s="32"/>
      <c r="B47" s="72" t="s">
        <v>39</v>
      </c>
      <c r="C47" s="72"/>
      <c r="D47" s="51"/>
      <c r="E47" s="47"/>
      <c r="F47" s="48" t="s">
        <v>39</v>
      </c>
      <c r="G47" s="49" t="s">
        <v>39</v>
      </c>
      <c r="H47" s="41">
        <f t="shared" si="3"/>
      </c>
    </row>
    <row r="48" spans="1:8" ht="12.75">
      <c r="A48" s="32"/>
      <c r="B48" s="72" t="s">
        <v>39</v>
      </c>
      <c r="C48" s="72"/>
      <c r="D48" s="51"/>
      <c r="E48" s="47"/>
      <c r="F48" s="48" t="s">
        <v>39</v>
      </c>
      <c r="G48" s="49" t="s">
        <v>39</v>
      </c>
      <c r="H48" s="41">
        <f t="shared" si="3"/>
      </c>
    </row>
    <row r="49" spans="1:8" ht="12.75">
      <c r="A49" s="32"/>
      <c r="B49" s="71" t="s">
        <v>39</v>
      </c>
      <c r="C49" s="71"/>
      <c r="D49" s="51"/>
      <c r="E49" s="47"/>
      <c r="F49" s="48" t="s">
        <v>39</v>
      </c>
      <c r="G49" s="49" t="s">
        <v>39</v>
      </c>
      <c r="H49" s="41">
        <f t="shared" si="3"/>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12.3</v>
      </c>
    </row>
    <row r="52" spans="1:8" ht="12.75">
      <c r="A52" s="18"/>
      <c r="B52" s="1"/>
      <c r="C52" s="41"/>
      <c r="D52" s="1"/>
      <c r="E52" s="1"/>
      <c r="F52" s="1"/>
      <c r="G52" s="41"/>
      <c r="H52" s="41"/>
    </row>
    <row r="53" spans="1:8" ht="12.75">
      <c r="A53" s="1"/>
      <c r="B53" s="1"/>
      <c r="C53" s="1"/>
      <c r="D53" s="1"/>
      <c r="E53" s="1"/>
      <c r="F53" s="1"/>
      <c r="G53" s="56" t="s">
        <v>12</v>
      </c>
      <c r="H53" s="56" t="s">
        <v>13</v>
      </c>
    </row>
    <row r="54" spans="1:8" ht="12.75">
      <c r="A54" s="18" t="s">
        <v>57</v>
      </c>
      <c r="B54" s="1"/>
      <c r="C54" s="1"/>
      <c r="D54" s="1"/>
      <c r="E54" s="1"/>
      <c r="F54" s="1"/>
      <c r="G54" s="57">
        <f>H30+H51</f>
        <v>86.47449099684722</v>
      </c>
      <c r="H54" s="57">
        <f>SUM(D30:F30,H51)</f>
        <v>74.52286458333333</v>
      </c>
    </row>
    <row r="55" spans="1:8" ht="12.75">
      <c r="A55" s="58" t="s">
        <v>58</v>
      </c>
      <c r="B55" s="1" t="s">
        <v>59</v>
      </c>
      <c r="C55" s="1"/>
      <c r="D55" s="59" t="s">
        <v>60</v>
      </c>
      <c r="E55" s="1"/>
      <c r="F55" s="59" t="s">
        <v>61</v>
      </c>
      <c r="G55" s="60"/>
      <c r="H55" s="60"/>
    </row>
    <row r="56" spans="1:8" ht="12.75">
      <c r="A56" s="58"/>
      <c r="B56" s="41">
        <f>H54</f>
        <v>74.52286458333333</v>
      </c>
      <c r="C56" s="1"/>
      <c r="D56" s="61">
        <v>0.06</v>
      </c>
      <c r="E56" s="62"/>
      <c r="F56" s="63">
        <v>8</v>
      </c>
      <c r="G56" s="64">
        <f>B56*D56*F56/12</f>
        <v>2.9809145833333335</v>
      </c>
      <c r="H56" s="64">
        <f>G56</f>
        <v>2.9809145833333335</v>
      </c>
    </row>
    <row r="57" spans="1:8" ht="12.75">
      <c r="A57" s="18" t="s">
        <v>62</v>
      </c>
      <c r="B57" s="1"/>
      <c r="C57" s="1"/>
      <c r="D57" s="1"/>
      <c r="E57" s="1"/>
      <c r="F57" s="1"/>
      <c r="G57" s="64">
        <f>SUM(G54:G56)</f>
        <v>89.45540558018055</v>
      </c>
      <c r="H57" s="64">
        <f>SUM(H54:H56)</f>
        <v>77.50377916666666</v>
      </c>
    </row>
    <row r="58" spans="1:8" ht="12.75">
      <c r="A58" s="1"/>
      <c r="B58" s="1"/>
      <c r="C58" s="1"/>
      <c r="D58" s="1"/>
      <c r="E58" s="1"/>
      <c r="F58" s="1"/>
      <c r="G58" s="60"/>
      <c r="H58" s="60"/>
    </row>
    <row r="59" spans="1:8" ht="12.75">
      <c r="A59" s="18" t="s">
        <v>63</v>
      </c>
      <c r="B59" s="1"/>
      <c r="C59" s="1"/>
      <c r="D59" s="1" t="s">
        <v>14</v>
      </c>
      <c r="E59" s="1"/>
      <c r="F59" s="1"/>
      <c r="G59" s="65">
        <v>10.522213561964147</v>
      </c>
      <c r="H59" s="65">
        <v>10.522213561964147</v>
      </c>
    </row>
    <row r="60" spans="1:8" ht="12.75">
      <c r="A60" s="18" t="s">
        <v>64</v>
      </c>
      <c r="D60" s="66">
        <v>0.4786122768574984</v>
      </c>
      <c r="E60" s="1" t="str">
        <f>F6</f>
        <v> per lb</v>
      </c>
      <c r="F60" s="1"/>
      <c r="G60" s="67">
        <f>B6*D60</f>
        <v>95.72245537149968</v>
      </c>
      <c r="H60" s="67">
        <v>95.72245537149968</v>
      </c>
    </row>
    <row r="61" spans="1:8" ht="12.75">
      <c r="A61" s="18" t="s">
        <v>65</v>
      </c>
      <c r="B61" s="1"/>
      <c r="C61" s="1"/>
      <c r="D61" s="1"/>
      <c r="E61" s="1"/>
      <c r="F61" s="1"/>
      <c r="G61" s="67">
        <f>SUM(G62:G65)</f>
        <v>8.057851239669422</v>
      </c>
      <c r="H61" s="67">
        <f>SUM(H62:H65)</f>
        <v>7.231404958677687</v>
      </c>
    </row>
    <row r="62" spans="1:8" ht="12.75">
      <c r="A62" s="1"/>
      <c r="B62" s="31" t="s">
        <v>66</v>
      </c>
      <c r="C62" s="1"/>
      <c r="D62" s="1"/>
      <c r="E62" s="1"/>
      <c r="F62" s="1"/>
      <c r="G62" s="65">
        <v>0.27548209366391185</v>
      </c>
      <c r="H62" s="65">
        <v>0.27548209366391185</v>
      </c>
    </row>
    <row r="63" spans="1:8" ht="12.75">
      <c r="A63" s="1"/>
      <c r="B63" s="31" t="s">
        <v>67</v>
      </c>
      <c r="C63" s="1"/>
      <c r="D63" s="1"/>
      <c r="E63" s="1"/>
      <c r="F63" s="1"/>
      <c r="G63" s="65">
        <v>0.8264462809917356</v>
      </c>
      <c r="H63" s="65"/>
    </row>
    <row r="64" spans="1:8" ht="12.75">
      <c r="A64" s="18"/>
      <c r="B64" s="68" t="s">
        <v>68</v>
      </c>
      <c r="C64" s="1"/>
      <c r="D64" s="1"/>
      <c r="E64" s="1"/>
      <c r="F64" s="1"/>
      <c r="G64" s="65">
        <v>0.06887052341597796</v>
      </c>
      <c r="H64" s="65">
        <v>0.06887052341597796</v>
      </c>
    </row>
    <row r="65" spans="1:8" ht="12.75">
      <c r="A65" s="18"/>
      <c r="B65" s="68" t="s">
        <v>69</v>
      </c>
      <c r="C65" s="1"/>
      <c r="D65" s="1"/>
      <c r="E65" s="1"/>
      <c r="F65" s="1"/>
      <c r="G65" s="65">
        <v>6.887052341597797</v>
      </c>
      <c r="H65" s="65">
        <v>6.887052341597797</v>
      </c>
    </row>
    <row r="66" spans="1:8" ht="13.5" thickBot="1">
      <c r="A66" s="18"/>
      <c r="B66" s="1"/>
      <c r="C66" s="1"/>
      <c r="D66" s="1"/>
      <c r="E66" s="1"/>
      <c r="F66" s="1"/>
      <c r="G66" s="69"/>
      <c r="H66" s="69"/>
    </row>
    <row r="67" spans="1:8" ht="13.5" thickTop="1">
      <c r="A67" s="18" t="s">
        <v>70</v>
      </c>
      <c r="B67" s="1"/>
      <c r="C67" s="1"/>
      <c r="D67" s="1"/>
      <c r="E67" s="1"/>
      <c r="F67" s="1"/>
      <c r="G67" s="70">
        <f>SUM(G57:G61)</f>
        <v>203.7579257533138</v>
      </c>
      <c r="H67" s="70">
        <f>SUM(H57:H61)</f>
        <v>190.97985305880817</v>
      </c>
    </row>
    <row r="68" spans="1:8" ht="12.75">
      <c r="A68" s="1"/>
      <c r="B68" s="1"/>
      <c r="C68" s="1"/>
      <c r="D68" s="1"/>
      <c r="E68" s="1"/>
      <c r="F68" s="1"/>
      <c r="G68" s="41"/>
      <c r="H68" s="1"/>
    </row>
    <row r="70" ht="12.75"/>
    <row r="71" ht="12.75"/>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priority="1" dxfId="0" operator="equal">
      <formula>0</formula>
    </cfRule>
  </conditionalFormatting>
  <printOptions/>
  <pageMargins left="1" right="0.5" top="0.5" bottom="0.5" header="0.3" footer="0.3"/>
  <pageSetup fitToHeight="1" fitToWidth="1" horizontalDpi="1200" verticalDpi="1200" orientation="portrait"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J31" sqref="J31"/>
    </sheetView>
  </sheetViews>
  <sheetFormatPr defaultColWidth="9.140625" defaultRowHeight="12.75"/>
  <cols>
    <col min="1" max="1" width="26.00390625" style="2" customWidth="1"/>
    <col min="2" max="2" width="9.28125" style="2" bestFit="1" customWidth="1"/>
    <col min="3" max="4" width="9.140625" style="2" customWidth="1"/>
    <col min="5" max="5" width="10.8515625" style="2" customWidth="1"/>
    <col min="6" max="6" width="9.140625" style="2" customWidth="1"/>
    <col min="7" max="7" width="10.140625" style="2" customWidth="1"/>
    <col min="8" max="8" width="11.421875" style="2" customWidth="1"/>
    <col min="9" max="16384" width="9.140625" style="2" customWidth="1"/>
  </cols>
  <sheetData>
    <row r="1" spans="1:8" ht="84.75" customHeight="1">
      <c r="A1" s="1"/>
      <c r="B1" s="1"/>
      <c r="C1" s="1"/>
      <c r="D1" s="1"/>
      <c r="E1" s="1"/>
      <c r="F1" s="1"/>
      <c r="G1" s="1"/>
      <c r="H1" s="1"/>
    </row>
    <row r="2" spans="1:8" ht="15.75">
      <c r="A2" s="3" t="s">
        <v>0</v>
      </c>
      <c r="B2" s="52" t="s">
        <v>85</v>
      </c>
      <c r="C2" s="5"/>
      <c r="D2" s="1"/>
      <c r="E2" s="6" t="s">
        <v>2</v>
      </c>
      <c r="F2" s="7">
        <v>2009</v>
      </c>
      <c r="G2" s="1"/>
      <c r="H2" s="1"/>
    </row>
    <row r="3" spans="1:8" ht="15.75">
      <c r="A3" s="3" t="s">
        <v>3</v>
      </c>
      <c r="B3" s="8" t="s">
        <v>4</v>
      </c>
      <c r="C3" s="1"/>
      <c r="D3" s="1"/>
      <c r="E3" s="6" t="s">
        <v>5</v>
      </c>
      <c r="F3" s="9">
        <v>72.6</v>
      </c>
      <c r="G3" s="6"/>
      <c r="H3" s="8"/>
    </row>
    <row r="4" spans="1:12" ht="15.75">
      <c r="A4" s="3" t="s">
        <v>6</v>
      </c>
      <c r="B4" s="10">
        <v>15</v>
      </c>
      <c r="C4" s="1"/>
      <c r="D4" s="1"/>
      <c r="E4" s="6" t="s">
        <v>7</v>
      </c>
      <c r="F4" s="11">
        <v>2.1275</v>
      </c>
      <c r="G4" s="6"/>
      <c r="H4" s="8"/>
      <c r="L4" s="12"/>
    </row>
    <row r="5" spans="1:8" ht="15.75">
      <c r="A5" s="3"/>
      <c r="B5" s="1"/>
      <c r="C5" s="13"/>
      <c r="D5" s="13"/>
      <c r="E5" s="6"/>
      <c r="F5" s="8"/>
      <c r="G5" s="1"/>
      <c r="H5" s="1"/>
    </row>
    <row r="6" spans="1:8" ht="18">
      <c r="A6" s="14" t="s">
        <v>8</v>
      </c>
      <c r="B6" s="15">
        <v>1600</v>
      </c>
      <c r="C6" s="16" t="s">
        <v>82</v>
      </c>
      <c r="D6" s="17" t="s">
        <v>10</v>
      </c>
      <c r="E6" s="11">
        <v>5.625</v>
      </c>
      <c r="F6" s="3" t="s">
        <v>83</v>
      </c>
      <c r="G6" s="1"/>
      <c r="H6" s="1"/>
    </row>
    <row r="7" spans="1:8" ht="12.75">
      <c r="A7" s="18"/>
      <c r="B7" s="19"/>
      <c r="C7" s="16"/>
      <c r="D7" s="16"/>
      <c r="E7" s="16"/>
      <c r="F7" s="16"/>
      <c r="G7" s="16"/>
      <c r="H7" s="1"/>
    </row>
    <row r="8" spans="1:8" ht="12.75" customHeight="1">
      <c r="A8" s="20"/>
      <c r="B8" s="19"/>
      <c r="C8" s="75" t="s">
        <v>12</v>
      </c>
      <c r="D8" s="84"/>
      <c r="E8" s="76"/>
      <c r="F8" s="75" t="s">
        <v>13</v>
      </c>
      <c r="G8" s="84"/>
      <c r="H8" s="76"/>
    </row>
    <row r="9" spans="1:8" ht="12.75" customHeight="1">
      <c r="A9" s="20"/>
      <c r="B9" s="21" t="s">
        <v>14</v>
      </c>
      <c r="C9" s="22" t="s">
        <v>15</v>
      </c>
      <c r="D9" s="23" t="s">
        <v>16</v>
      </c>
      <c r="E9" s="24" t="s">
        <v>17</v>
      </c>
      <c r="F9" s="22" t="s">
        <v>18</v>
      </c>
      <c r="G9" s="23" t="s">
        <v>16</v>
      </c>
      <c r="H9" s="25" t="s">
        <v>17</v>
      </c>
    </row>
    <row r="10" spans="1:8" ht="12.75" customHeight="1">
      <c r="A10" s="18" t="s">
        <v>19</v>
      </c>
      <c r="B10" s="26">
        <f>B6*E6</f>
        <v>9000</v>
      </c>
      <c r="C10" s="27">
        <f>G67</f>
        <v>1646.816077053437</v>
      </c>
      <c r="D10" s="28">
        <f>B10-C10</f>
        <v>7353.183922946563</v>
      </c>
      <c r="E10" s="29">
        <f>IF($B$6=0,0,C10/$B$6)</f>
        <v>1.0292600481583982</v>
      </c>
      <c r="F10" s="27">
        <f>H67</f>
        <v>1634.0380043589319</v>
      </c>
      <c r="G10" s="28">
        <f>B10-F10</f>
        <v>7365.961995641068</v>
      </c>
      <c r="H10" s="30">
        <f>IF($B$6=0,0,F10/$B$6)</f>
        <v>1.0212737527243325</v>
      </c>
    </row>
    <row r="11" spans="1:8" ht="12.75" customHeight="1">
      <c r="A11" s="31"/>
      <c r="B11" s="1"/>
      <c r="C11" s="1"/>
      <c r="D11" s="1"/>
      <c r="E11" s="1"/>
      <c r="F11" s="1"/>
      <c r="G11" s="1"/>
      <c r="H11" s="1"/>
    </row>
    <row r="12" spans="1:8" ht="12.75" customHeight="1">
      <c r="A12" s="85" t="s">
        <v>20</v>
      </c>
      <c r="B12" s="82" t="s">
        <v>21</v>
      </c>
      <c r="C12" s="88" t="s">
        <v>22</v>
      </c>
      <c r="D12" s="82" t="s">
        <v>23</v>
      </c>
      <c r="E12" s="88" t="s">
        <v>24</v>
      </c>
      <c r="F12" s="82" t="s">
        <v>25</v>
      </c>
      <c r="G12" s="82" t="s">
        <v>26</v>
      </c>
      <c r="H12" s="88" t="s">
        <v>27</v>
      </c>
    </row>
    <row r="13" spans="1:11" ht="13.5" customHeight="1" thickBot="1">
      <c r="A13" s="86"/>
      <c r="B13" s="87"/>
      <c r="C13" s="89"/>
      <c r="D13" s="87"/>
      <c r="E13" s="89"/>
      <c r="F13" s="87"/>
      <c r="G13" s="87"/>
      <c r="H13" s="89"/>
      <c r="J13" s="2" t="s">
        <v>28</v>
      </c>
      <c r="K13" s="2" t="s">
        <v>29</v>
      </c>
    </row>
    <row r="14" spans="1:11" ht="13.5" thickTop="1">
      <c r="A14" s="32" t="s">
        <v>30</v>
      </c>
      <c r="B14" s="50" t="s">
        <v>4</v>
      </c>
      <c r="C14" s="50">
        <v>1</v>
      </c>
      <c r="D14" s="19">
        <f>IF(J14=0,0,J14*$B$4)</f>
        <v>3.75</v>
      </c>
      <c r="E14" s="19">
        <f>IF(K14=0,0,K14*$F$4)</f>
        <v>0.17729166666666665</v>
      </c>
      <c r="F14" s="34">
        <v>0</v>
      </c>
      <c r="G14" s="34">
        <v>1.3461538461538463</v>
      </c>
      <c r="H14" s="35">
        <f>SUM(D14:G14)</f>
        <v>5.273445512820513</v>
      </c>
      <c r="J14" s="36">
        <v>0.25</v>
      </c>
      <c r="K14" s="37">
        <v>0.08333333333333333</v>
      </c>
    </row>
    <row r="15" spans="1:11" ht="12.75">
      <c r="A15" s="32" t="s">
        <v>31</v>
      </c>
      <c r="B15" s="50" t="s">
        <v>4</v>
      </c>
      <c r="C15" s="50">
        <v>1</v>
      </c>
      <c r="D15" s="19">
        <f aca="true" t="shared" si="0" ref="D15:D28">IF(J15=0,0,J15*$B$4)</f>
        <v>3.75</v>
      </c>
      <c r="E15" s="19">
        <f aca="true" t="shared" si="1" ref="E15:E28">IF(K15=0,0,K15*$F$4)</f>
        <v>0.17729166666666665</v>
      </c>
      <c r="F15" s="34">
        <v>0</v>
      </c>
      <c r="G15" s="34">
        <v>0.763157894736842</v>
      </c>
      <c r="H15" s="35">
        <f aca="true" t="shared" si="2" ref="H15:H28">SUM(D15:G15)</f>
        <v>4.690449561403509</v>
      </c>
      <c r="J15" s="36">
        <v>0.25</v>
      </c>
      <c r="K15" s="38">
        <v>0.08333333333333333</v>
      </c>
    </row>
    <row r="16" spans="1:11" ht="12.75">
      <c r="A16" s="32" t="s">
        <v>32</v>
      </c>
      <c r="B16" s="50" t="s">
        <v>4</v>
      </c>
      <c r="C16" s="50">
        <v>1</v>
      </c>
      <c r="D16" s="19">
        <f t="shared" si="0"/>
        <v>3.75</v>
      </c>
      <c r="E16" s="19">
        <f t="shared" si="1"/>
        <v>0.531875</v>
      </c>
      <c r="F16" s="34">
        <v>0</v>
      </c>
      <c r="G16" s="34">
        <v>3.8157894736842106</v>
      </c>
      <c r="H16" s="35">
        <f t="shared" si="2"/>
        <v>8.097664473684212</v>
      </c>
      <c r="J16" s="36">
        <v>0.25</v>
      </c>
      <c r="K16" s="38">
        <v>0.25</v>
      </c>
    </row>
    <row r="17" spans="1:11" ht="12.75">
      <c r="A17" s="32" t="s">
        <v>33</v>
      </c>
      <c r="B17" s="50" t="s">
        <v>4</v>
      </c>
      <c r="C17" s="50">
        <v>0.25</v>
      </c>
      <c r="D17" s="19">
        <f t="shared" si="0"/>
        <v>0.9375</v>
      </c>
      <c r="E17" s="19">
        <f t="shared" si="1"/>
        <v>0.04432291666666666</v>
      </c>
      <c r="F17" s="34">
        <v>0</v>
      </c>
      <c r="G17" s="34">
        <v>4.923076923076923</v>
      </c>
      <c r="H17" s="35">
        <f t="shared" si="2"/>
        <v>5.90489983974359</v>
      </c>
      <c r="J17" s="36">
        <v>0.0625</v>
      </c>
      <c r="K17" s="38">
        <v>0.020833333333333332</v>
      </c>
    </row>
    <row r="18" spans="1:11" ht="12.75">
      <c r="A18" s="32" t="s">
        <v>34</v>
      </c>
      <c r="B18" s="50" t="s">
        <v>4</v>
      </c>
      <c r="C18" s="50">
        <v>1</v>
      </c>
      <c r="D18" s="19">
        <f t="shared" si="0"/>
        <v>3.75</v>
      </c>
      <c r="E18" s="19">
        <f t="shared" si="1"/>
        <v>0.17729166666666665</v>
      </c>
      <c r="F18" s="34">
        <v>0</v>
      </c>
      <c r="G18" s="34">
        <v>0.5517241379310345</v>
      </c>
      <c r="H18" s="35">
        <f t="shared" si="2"/>
        <v>4.479015804597701</v>
      </c>
      <c r="J18" s="36">
        <v>0.25</v>
      </c>
      <c r="K18" s="38">
        <v>0.08333333333333333</v>
      </c>
    </row>
    <row r="19" spans="1:11" ht="12.75">
      <c r="A19" s="32" t="s">
        <v>35</v>
      </c>
      <c r="B19" s="50" t="s">
        <v>4</v>
      </c>
      <c r="C19" s="50">
        <v>1</v>
      </c>
      <c r="D19" s="19">
        <f t="shared" si="0"/>
        <v>15</v>
      </c>
      <c r="E19" s="19">
        <f t="shared" si="1"/>
        <v>0</v>
      </c>
      <c r="F19" s="34">
        <v>0</v>
      </c>
      <c r="G19" s="34">
        <v>0</v>
      </c>
      <c r="H19" s="35">
        <f t="shared" si="2"/>
        <v>15</v>
      </c>
      <c r="J19" s="39">
        <v>1</v>
      </c>
      <c r="K19" s="38">
        <v>0</v>
      </c>
    </row>
    <row r="20" spans="1:11" ht="12.75">
      <c r="A20" s="32" t="s">
        <v>36</v>
      </c>
      <c r="B20" s="50" t="s">
        <v>4</v>
      </c>
      <c r="C20" s="50">
        <v>2</v>
      </c>
      <c r="D20" s="19">
        <f t="shared" si="0"/>
        <v>15</v>
      </c>
      <c r="E20" s="19">
        <f t="shared" si="1"/>
        <v>0</v>
      </c>
      <c r="F20" s="34">
        <v>0</v>
      </c>
      <c r="G20" s="34">
        <v>0</v>
      </c>
      <c r="H20" s="35">
        <f t="shared" si="2"/>
        <v>15</v>
      </c>
      <c r="J20" s="39">
        <v>1</v>
      </c>
      <c r="K20" s="38">
        <v>0</v>
      </c>
    </row>
    <row r="21" spans="1:11" ht="12.75">
      <c r="A21" s="32" t="s">
        <v>34</v>
      </c>
      <c r="B21" s="50" t="s">
        <v>4</v>
      </c>
      <c r="C21" s="50">
        <v>1</v>
      </c>
      <c r="D21" s="19">
        <f t="shared" si="0"/>
        <v>3.75</v>
      </c>
      <c r="E21" s="19">
        <f t="shared" si="1"/>
        <v>0.17729166666666665</v>
      </c>
      <c r="F21" s="34">
        <v>0</v>
      </c>
      <c r="G21" s="34">
        <v>0.5517241379310345</v>
      </c>
      <c r="H21" s="35">
        <f t="shared" si="2"/>
        <v>4.479015804597701</v>
      </c>
      <c r="J21" s="39">
        <v>0.25</v>
      </c>
      <c r="K21" s="38">
        <v>0.08333333333333333</v>
      </c>
    </row>
    <row r="22" spans="1:11" ht="12.75">
      <c r="A22" s="32" t="s">
        <v>37</v>
      </c>
      <c r="B22" s="50" t="s">
        <v>4</v>
      </c>
      <c r="C22" s="50">
        <v>3</v>
      </c>
      <c r="D22" s="19">
        <f t="shared" si="0"/>
        <v>11.25</v>
      </c>
      <c r="E22" s="19">
        <f t="shared" si="1"/>
        <v>0</v>
      </c>
      <c r="F22" s="34">
        <v>0</v>
      </c>
      <c r="G22" s="34">
        <v>0</v>
      </c>
      <c r="H22" s="35">
        <f t="shared" si="2"/>
        <v>11.25</v>
      </c>
      <c r="J22" s="39">
        <v>0.75</v>
      </c>
      <c r="K22" s="38">
        <v>0</v>
      </c>
    </row>
    <row r="23" spans="1:11" ht="12.75">
      <c r="A23" s="32" t="s">
        <v>38</v>
      </c>
      <c r="B23" s="50" t="s">
        <v>4</v>
      </c>
      <c r="C23" s="50">
        <v>2</v>
      </c>
      <c r="D23" s="19">
        <f t="shared" si="0"/>
        <v>15</v>
      </c>
      <c r="E23" s="19">
        <f t="shared" si="1"/>
        <v>0</v>
      </c>
      <c r="F23" s="34">
        <v>0</v>
      </c>
      <c r="G23" s="34">
        <v>0</v>
      </c>
      <c r="H23" s="35">
        <f t="shared" si="2"/>
        <v>15</v>
      </c>
      <c r="J23" s="39">
        <v>1</v>
      </c>
      <c r="K23" s="38">
        <v>0</v>
      </c>
    </row>
    <row r="24" spans="1:11" ht="12.75">
      <c r="A24" s="32"/>
      <c r="B24" s="50" t="s">
        <v>39</v>
      </c>
      <c r="C24" s="50"/>
      <c r="D24" s="19">
        <f t="shared" si="0"/>
        <v>0</v>
      </c>
      <c r="E24" s="19">
        <f t="shared" si="1"/>
        <v>0</v>
      </c>
      <c r="F24" s="34" t="s">
        <v>39</v>
      </c>
      <c r="G24" s="34" t="s">
        <v>39</v>
      </c>
      <c r="H24" s="35">
        <f t="shared" si="2"/>
        <v>0</v>
      </c>
      <c r="J24" s="39">
        <v>0</v>
      </c>
      <c r="K24" s="38">
        <v>0</v>
      </c>
    </row>
    <row r="25" spans="1:11" ht="12.75">
      <c r="A25" s="32"/>
      <c r="B25" s="50" t="s">
        <v>39</v>
      </c>
      <c r="C25" s="50"/>
      <c r="D25" s="19">
        <f t="shared" si="0"/>
        <v>0</v>
      </c>
      <c r="E25" s="19">
        <f t="shared" si="1"/>
        <v>0</v>
      </c>
      <c r="F25" s="34" t="s">
        <v>39</v>
      </c>
      <c r="G25" s="34" t="s">
        <v>39</v>
      </c>
      <c r="H25" s="35">
        <f t="shared" si="2"/>
        <v>0</v>
      </c>
      <c r="J25" s="39">
        <v>0</v>
      </c>
      <c r="K25" s="38">
        <v>0</v>
      </c>
    </row>
    <row r="26" spans="1:11" ht="12.75">
      <c r="A26" s="32"/>
      <c r="B26" s="50" t="s">
        <v>39</v>
      </c>
      <c r="C26" s="50"/>
      <c r="D26" s="19">
        <f t="shared" si="0"/>
        <v>0</v>
      </c>
      <c r="E26" s="19">
        <f t="shared" si="1"/>
        <v>0</v>
      </c>
      <c r="F26" s="34" t="s">
        <v>39</v>
      </c>
      <c r="G26" s="34" t="s">
        <v>39</v>
      </c>
      <c r="H26" s="35">
        <f t="shared" si="2"/>
        <v>0</v>
      </c>
      <c r="J26" s="39">
        <v>0</v>
      </c>
      <c r="K26" s="38">
        <v>0</v>
      </c>
    </row>
    <row r="27" spans="1:11" ht="12.75">
      <c r="A27" s="32"/>
      <c r="B27" s="50" t="s">
        <v>39</v>
      </c>
      <c r="C27" s="50"/>
      <c r="D27" s="19">
        <f t="shared" si="0"/>
        <v>0</v>
      </c>
      <c r="E27" s="19">
        <f t="shared" si="1"/>
        <v>0</v>
      </c>
      <c r="F27" s="34" t="s">
        <v>39</v>
      </c>
      <c r="G27" s="34" t="s">
        <v>39</v>
      </c>
      <c r="H27" s="35">
        <f t="shared" si="2"/>
        <v>0</v>
      </c>
      <c r="J27" s="39">
        <v>0</v>
      </c>
      <c r="K27" s="38">
        <v>0</v>
      </c>
    </row>
    <row r="28" spans="1:11" ht="12.75">
      <c r="A28" s="32"/>
      <c r="B28" s="50" t="s">
        <v>39</v>
      </c>
      <c r="C28" s="50"/>
      <c r="D28" s="19">
        <f t="shared" si="0"/>
        <v>0</v>
      </c>
      <c r="E28" s="19">
        <f t="shared" si="1"/>
        <v>0</v>
      </c>
      <c r="F28" s="34" t="s">
        <v>39</v>
      </c>
      <c r="G28" s="34" t="s">
        <v>39</v>
      </c>
      <c r="H28" s="35">
        <f t="shared" si="2"/>
        <v>0</v>
      </c>
      <c r="J28" s="39">
        <v>0</v>
      </c>
      <c r="K28" s="38">
        <v>0</v>
      </c>
    </row>
    <row r="29" spans="1:8" ht="2.25" customHeight="1" thickBot="1">
      <c r="A29" s="40"/>
      <c r="B29" s="40"/>
      <c r="C29" s="40"/>
      <c r="D29" s="40"/>
      <c r="E29" s="40"/>
      <c r="F29" s="40"/>
      <c r="G29" s="40"/>
      <c r="H29" s="40"/>
    </row>
    <row r="30" spans="1:8" ht="13.5" thickTop="1">
      <c r="A30" s="18" t="s">
        <v>40</v>
      </c>
      <c r="B30" s="18"/>
      <c r="C30" s="1"/>
      <c r="D30" s="41">
        <f>SUM(D14:D29)</f>
        <v>75.9375</v>
      </c>
      <c r="E30" s="41">
        <f>SUM(E14:E29)</f>
        <v>1.2853645833333334</v>
      </c>
      <c r="F30" s="41">
        <f>SUM(F14:F29)</f>
        <v>0</v>
      </c>
      <c r="G30" s="41">
        <f>SUM(G14:G29)</f>
        <v>11.951626413513889</v>
      </c>
      <c r="H30" s="41">
        <f>SUM(H14:H29)</f>
        <v>89.17449099684723</v>
      </c>
    </row>
    <row r="31" spans="1:8" ht="12.75">
      <c r="A31" s="18"/>
      <c r="B31" s="18"/>
      <c r="C31" s="1"/>
      <c r="D31" s="41"/>
      <c r="E31" s="41"/>
      <c r="F31" s="41"/>
      <c r="G31" s="41"/>
      <c r="H31" s="41"/>
    </row>
    <row r="32" spans="1:8" ht="12.75">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86</v>
      </c>
      <c r="B35" s="83" t="s">
        <v>50</v>
      </c>
      <c r="C35" s="83"/>
      <c r="D35" s="46">
        <v>1</v>
      </c>
      <c r="E35" s="47">
        <v>3</v>
      </c>
      <c r="F35" s="48" t="s">
        <v>4</v>
      </c>
      <c r="G35" s="49">
        <v>17.2</v>
      </c>
      <c r="H35" s="41">
        <f>IF(G35="","",G35*E35*D35)</f>
        <v>51.599999999999994</v>
      </c>
    </row>
    <row r="36" spans="1:8" ht="12.75">
      <c r="A36" s="32" t="s">
        <v>51</v>
      </c>
      <c r="B36" s="72" t="s">
        <v>52</v>
      </c>
      <c r="C36" s="72"/>
      <c r="D36" s="46">
        <v>1</v>
      </c>
      <c r="E36" s="47">
        <v>3</v>
      </c>
      <c r="F36" s="48" t="s">
        <v>53</v>
      </c>
      <c r="G36" s="49">
        <v>27</v>
      </c>
      <c r="H36" s="41">
        <f>IF(G36="","",G36*E36*D36)</f>
        <v>81</v>
      </c>
    </row>
    <row r="37" spans="1:8" ht="12.75">
      <c r="A37" s="32"/>
      <c r="B37" s="72" t="s">
        <v>39</v>
      </c>
      <c r="C37" s="72"/>
      <c r="D37" s="46"/>
      <c r="E37" s="47"/>
      <c r="F37" s="48" t="s">
        <v>39</v>
      </c>
      <c r="G37" s="49" t="s">
        <v>39</v>
      </c>
      <c r="H37" s="41">
        <f aca="true" t="shared" si="3" ref="H37:H49">IF(G37="","",G37*E37*D37)</f>
      </c>
    </row>
    <row r="38" spans="1:8" ht="12.75">
      <c r="A38" s="32"/>
      <c r="B38" s="72" t="s">
        <v>39</v>
      </c>
      <c r="C38" s="72"/>
      <c r="D38" s="46"/>
      <c r="E38" s="47"/>
      <c r="F38" s="48" t="s">
        <v>39</v>
      </c>
      <c r="G38" s="49" t="s">
        <v>39</v>
      </c>
      <c r="H38" s="41">
        <f t="shared" si="3"/>
      </c>
    </row>
    <row r="39" spans="1:8" ht="12.75">
      <c r="A39" s="32"/>
      <c r="B39" s="72" t="s">
        <v>39</v>
      </c>
      <c r="C39" s="72"/>
      <c r="D39" s="46"/>
      <c r="E39" s="47"/>
      <c r="F39" s="48" t="s">
        <v>39</v>
      </c>
      <c r="G39" s="49" t="s">
        <v>39</v>
      </c>
      <c r="H39" s="41">
        <f t="shared" si="3"/>
      </c>
    </row>
    <row r="40" spans="1:8" ht="12.75">
      <c r="A40" s="32"/>
      <c r="B40" s="72" t="s">
        <v>39</v>
      </c>
      <c r="C40" s="72"/>
      <c r="D40" s="46"/>
      <c r="E40" s="47"/>
      <c r="F40" s="48" t="s">
        <v>39</v>
      </c>
      <c r="G40" s="49" t="s">
        <v>39</v>
      </c>
      <c r="H40" s="41">
        <f t="shared" si="3"/>
      </c>
    </row>
    <row r="41" spans="1:8" ht="12.75">
      <c r="A41" s="32"/>
      <c r="B41" s="72" t="s">
        <v>39</v>
      </c>
      <c r="C41" s="72"/>
      <c r="D41" s="46"/>
      <c r="E41" s="47"/>
      <c r="F41" s="48" t="s">
        <v>39</v>
      </c>
      <c r="G41" s="49" t="s">
        <v>39</v>
      </c>
      <c r="H41" s="41">
        <f t="shared" si="3"/>
      </c>
    </row>
    <row r="42" spans="1:8" ht="12.75">
      <c r="A42" s="32"/>
      <c r="B42" s="72" t="s">
        <v>39</v>
      </c>
      <c r="C42" s="72"/>
      <c r="D42" s="46"/>
      <c r="E42" s="47"/>
      <c r="F42" s="48" t="s">
        <v>39</v>
      </c>
      <c r="G42" s="49" t="s">
        <v>39</v>
      </c>
      <c r="H42" s="41">
        <f t="shared" si="3"/>
      </c>
    </row>
    <row r="43" spans="1:8" ht="12.75">
      <c r="A43" s="32"/>
      <c r="B43" s="72" t="s">
        <v>39</v>
      </c>
      <c r="C43" s="72"/>
      <c r="D43" s="51"/>
      <c r="E43" s="47"/>
      <c r="F43" s="48" t="s">
        <v>39</v>
      </c>
      <c r="G43" s="49" t="s">
        <v>39</v>
      </c>
      <c r="H43" s="41">
        <f t="shared" si="3"/>
      </c>
    </row>
    <row r="44" spans="1:8" ht="12.75">
      <c r="A44" s="32"/>
      <c r="B44" s="72" t="s">
        <v>39</v>
      </c>
      <c r="C44" s="72"/>
      <c r="D44" s="51"/>
      <c r="E44" s="47"/>
      <c r="F44" s="48" t="s">
        <v>39</v>
      </c>
      <c r="G44" s="49" t="s">
        <v>39</v>
      </c>
      <c r="H44" s="41">
        <f t="shared" si="3"/>
      </c>
    </row>
    <row r="45" spans="1:8" ht="12.75">
      <c r="A45" s="32"/>
      <c r="B45" s="72" t="s">
        <v>39</v>
      </c>
      <c r="C45" s="72"/>
      <c r="D45" s="51"/>
      <c r="E45" s="47"/>
      <c r="F45" s="48" t="s">
        <v>39</v>
      </c>
      <c r="G45" s="49" t="s">
        <v>39</v>
      </c>
      <c r="H45" s="41">
        <f t="shared" si="3"/>
      </c>
    </row>
    <row r="46" spans="1:8" ht="12.75">
      <c r="A46" s="32"/>
      <c r="B46" s="72" t="s">
        <v>39</v>
      </c>
      <c r="C46" s="72"/>
      <c r="D46" s="51"/>
      <c r="E46" s="47"/>
      <c r="F46" s="48" t="s">
        <v>39</v>
      </c>
      <c r="G46" s="49" t="s">
        <v>39</v>
      </c>
      <c r="H46" s="41">
        <f t="shared" si="3"/>
      </c>
    </row>
    <row r="47" spans="1:8" ht="12.75">
      <c r="A47" s="32"/>
      <c r="B47" s="72" t="s">
        <v>39</v>
      </c>
      <c r="C47" s="72"/>
      <c r="D47" s="51"/>
      <c r="E47" s="47"/>
      <c r="F47" s="48" t="s">
        <v>39</v>
      </c>
      <c r="G47" s="49" t="s">
        <v>39</v>
      </c>
      <c r="H47" s="41">
        <f t="shared" si="3"/>
      </c>
    </row>
    <row r="48" spans="1:8" ht="12.75">
      <c r="A48" s="32"/>
      <c r="B48" s="72" t="s">
        <v>39</v>
      </c>
      <c r="C48" s="72"/>
      <c r="D48" s="51"/>
      <c r="E48" s="47"/>
      <c r="F48" s="48" t="s">
        <v>39</v>
      </c>
      <c r="G48" s="49" t="s">
        <v>39</v>
      </c>
      <c r="H48" s="41">
        <f t="shared" si="3"/>
      </c>
    </row>
    <row r="49" spans="1:8" ht="12.75">
      <c r="A49" s="32"/>
      <c r="B49" s="71" t="s">
        <v>39</v>
      </c>
      <c r="C49" s="71"/>
      <c r="D49" s="51"/>
      <c r="E49" s="47"/>
      <c r="F49" s="48" t="s">
        <v>39</v>
      </c>
      <c r="G49" s="49" t="s">
        <v>39</v>
      </c>
      <c r="H49" s="41">
        <f t="shared" si="3"/>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132.6</v>
      </c>
    </row>
    <row r="52" spans="1:8" ht="12.75">
      <c r="A52" s="18"/>
      <c r="B52" s="1"/>
      <c r="C52" s="41"/>
      <c r="D52" s="1"/>
      <c r="E52" s="1"/>
      <c r="F52" s="1"/>
      <c r="G52" s="41"/>
      <c r="H52" s="41"/>
    </row>
    <row r="53" spans="1:8" ht="12.75">
      <c r="A53" s="1"/>
      <c r="B53" s="1"/>
      <c r="C53" s="1"/>
      <c r="D53" s="1"/>
      <c r="E53" s="1"/>
      <c r="F53" s="1"/>
      <c r="G53" s="56" t="s">
        <v>12</v>
      </c>
      <c r="H53" s="56" t="s">
        <v>13</v>
      </c>
    </row>
    <row r="54" spans="1:8" ht="12.75">
      <c r="A54" s="18" t="s">
        <v>57</v>
      </c>
      <c r="B54" s="1"/>
      <c r="C54" s="1"/>
      <c r="D54" s="1"/>
      <c r="E54" s="1"/>
      <c r="F54" s="1"/>
      <c r="G54" s="57">
        <f>H30+H51</f>
        <v>221.77449099684722</v>
      </c>
      <c r="H54" s="57">
        <f>SUM(D30:F30,H51)</f>
        <v>209.82286458333334</v>
      </c>
    </row>
    <row r="55" spans="1:8" ht="12.75">
      <c r="A55" s="58" t="s">
        <v>58</v>
      </c>
      <c r="B55" s="1" t="s">
        <v>59</v>
      </c>
      <c r="C55" s="1"/>
      <c r="D55" s="59" t="s">
        <v>60</v>
      </c>
      <c r="E55" s="1"/>
      <c r="F55" s="59" t="s">
        <v>61</v>
      </c>
      <c r="G55" s="60"/>
      <c r="H55" s="60"/>
    </row>
    <row r="56" spans="1:8" ht="12.75">
      <c r="A56" s="58"/>
      <c r="B56" s="41">
        <f>H54</f>
        <v>209.82286458333334</v>
      </c>
      <c r="C56" s="1"/>
      <c r="D56" s="61">
        <v>0.06</v>
      </c>
      <c r="E56" s="62"/>
      <c r="F56" s="63">
        <v>8</v>
      </c>
      <c r="G56" s="64">
        <f>B56*D56*F56/12</f>
        <v>8.392914583333333</v>
      </c>
      <c r="H56" s="64">
        <f>G56</f>
        <v>8.392914583333333</v>
      </c>
    </row>
    <row r="57" spans="1:8" ht="12.75">
      <c r="A57" s="18" t="s">
        <v>62</v>
      </c>
      <c r="B57" s="1"/>
      <c r="C57" s="1"/>
      <c r="D57" s="1"/>
      <c r="E57" s="1"/>
      <c r="F57" s="1"/>
      <c r="G57" s="64">
        <f>SUM(G54:G56)</f>
        <v>230.16740558018054</v>
      </c>
      <c r="H57" s="64">
        <f>SUM(H54:H56)</f>
        <v>218.21577916666666</v>
      </c>
    </row>
    <row r="58" spans="1:8" ht="12.75">
      <c r="A58" s="1"/>
      <c r="B58" s="1"/>
      <c r="C58" s="1"/>
      <c r="D58" s="1"/>
      <c r="E58" s="1"/>
      <c r="F58" s="1"/>
      <c r="G58" s="60"/>
      <c r="H58" s="60"/>
    </row>
    <row r="59" spans="1:8" ht="12.75">
      <c r="A59" s="18" t="s">
        <v>63</v>
      </c>
      <c r="B59" s="1"/>
      <c r="C59" s="1"/>
      <c r="D59" s="1" t="s">
        <v>14</v>
      </c>
      <c r="E59" s="1"/>
      <c r="F59" s="1"/>
      <c r="G59" s="65">
        <v>126.26656274356975</v>
      </c>
      <c r="H59" s="65">
        <v>126.26656274356975</v>
      </c>
    </row>
    <row r="60" spans="1:8" ht="12.75">
      <c r="A60" s="18" t="s">
        <v>64</v>
      </c>
      <c r="D60" s="66">
        <v>0.801452660931261</v>
      </c>
      <c r="E60" s="1" t="str">
        <f>F6</f>
        <v> per lb</v>
      </c>
      <c r="F60" s="1"/>
      <c r="G60" s="67">
        <f>B6*D60</f>
        <v>1282.3242574900175</v>
      </c>
      <c r="H60" s="67">
        <v>1282.3242574900175</v>
      </c>
    </row>
    <row r="61" spans="1:8" ht="12.75">
      <c r="A61" s="18" t="s">
        <v>65</v>
      </c>
      <c r="B61" s="1"/>
      <c r="C61" s="1"/>
      <c r="D61" s="1"/>
      <c r="E61" s="1"/>
      <c r="F61" s="1"/>
      <c r="G61" s="67">
        <f>SUM(G62:G65)</f>
        <v>8.057851239669422</v>
      </c>
      <c r="H61" s="67">
        <f>SUM(H62:H65)</f>
        <v>7.231404958677687</v>
      </c>
    </row>
    <row r="62" spans="1:8" ht="12.75">
      <c r="A62" s="1"/>
      <c r="B62" s="31" t="s">
        <v>66</v>
      </c>
      <c r="C62" s="1"/>
      <c r="D62" s="1"/>
      <c r="E62" s="1"/>
      <c r="F62" s="1"/>
      <c r="G62" s="65">
        <v>0.27548209366391185</v>
      </c>
      <c r="H62" s="65">
        <v>0.27548209366391185</v>
      </c>
    </row>
    <row r="63" spans="1:8" ht="12.75">
      <c r="A63" s="1"/>
      <c r="B63" s="31" t="s">
        <v>67</v>
      </c>
      <c r="C63" s="1"/>
      <c r="D63" s="1"/>
      <c r="E63" s="1"/>
      <c r="F63" s="1"/>
      <c r="G63" s="65">
        <v>0.8264462809917356</v>
      </c>
      <c r="H63" s="65"/>
    </row>
    <row r="64" spans="1:8" ht="12.75">
      <c r="A64" s="18"/>
      <c r="B64" s="68" t="s">
        <v>68</v>
      </c>
      <c r="C64" s="1"/>
      <c r="D64" s="1"/>
      <c r="E64" s="1"/>
      <c r="F64" s="1"/>
      <c r="G64" s="65">
        <v>0.06887052341597796</v>
      </c>
      <c r="H64" s="65">
        <v>0.06887052341597796</v>
      </c>
    </row>
    <row r="65" spans="1:8" ht="12.75">
      <c r="A65" s="18"/>
      <c r="B65" s="68" t="s">
        <v>69</v>
      </c>
      <c r="C65" s="1"/>
      <c r="D65" s="1"/>
      <c r="E65" s="1"/>
      <c r="F65" s="1"/>
      <c r="G65" s="65">
        <v>6.887052341597797</v>
      </c>
      <c r="H65" s="65">
        <v>6.887052341597797</v>
      </c>
    </row>
    <row r="66" spans="1:8" ht="13.5" thickBot="1">
      <c r="A66" s="18"/>
      <c r="B66" s="1"/>
      <c r="C66" s="1"/>
      <c r="D66" s="1"/>
      <c r="E66" s="1"/>
      <c r="F66" s="1"/>
      <c r="G66" s="69"/>
      <c r="H66" s="69"/>
    </row>
    <row r="67" spans="1:8" ht="13.5" thickTop="1">
      <c r="A67" s="18" t="s">
        <v>70</v>
      </c>
      <c r="B67" s="1"/>
      <c r="C67" s="1"/>
      <c r="D67" s="1"/>
      <c r="E67" s="1"/>
      <c r="F67" s="1"/>
      <c r="G67" s="70">
        <f>SUM(G57:G61)</f>
        <v>1646.816077053437</v>
      </c>
      <c r="H67" s="70">
        <f>SUM(H57:H61)</f>
        <v>1634.0380043589319</v>
      </c>
    </row>
    <row r="68" spans="1:8" ht="12.75">
      <c r="A68" s="1"/>
      <c r="B68" s="1"/>
      <c r="C68" s="1"/>
      <c r="D68" s="1"/>
      <c r="E68" s="1"/>
      <c r="F68" s="1"/>
      <c r="G68" s="41"/>
      <c r="H68" s="1"/>
    </row>
    <row r="70" ht="12.75"/>
    <row r="71" ht="12.75"/>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priority="1" dxfId="0" operator="equal">
      <formula>0</formula>
    </cfRule>
  </conditionalFormatting>
  <printOptions/>
  <pageMargins left="1" right="0.5" top="0.5" bottom="0.5" header="0.3" footer="0.3"/>
  <pageSetup fitToHeight="1" fitToWidth="1" horizontalDpi="1200" verticalDpi="1200" orientation="portrait" scale="7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I34" sqref="I34"/>
    </sheetView>
  </sheetViews>
  <sheetFormatPr defaultColWidth="9.140625" defaultRowHeight="12.75"/>
  <cols>
    <col min="1" max="1" width="26.00390625" style="2" customWidth="1"/>
    <col min="2" max="2" width="9.28125" style="2" bestFit="1" customWidth="1"/>
    <col min="3" max="4" width="9.140625" style="2" customWidth="1"/>
    <col min="5" max="5" width="10.8515625" style="2" customWidth="1"/>
    <col min="6" max="6" width="9.140625" style="2" customWidth="1"/>
    <col min="7" max="7" width="10.140625" style="2" customWidth="1"/>
    <col min="8" max="8" width="11.421875" style="2" customWidth="1"/>
    <col min="9" max="16384" width="9.140625" style="2" customWidth="1"/>
  </cols>
  <sheetData>
    <row r="1" spans="1:8" ht="84.75" customHeight="1">
      <c r="A1" s="1"/>
      <c r="B1" s="1"/>
      <c r="C1" s="1"/>
      <c r="D1" s="1"/>
      <c r="E1" s="1"/>
      <c r="F1" s="1"/>
      <c r="G1" s="1"/>
      <c r="H1" s="1"/>
    </row>
    <row r="2" spans="1:8" ht="15.75">
      <c r="A2" s="3" t="s">
        <v>0</v>
      </c>
      <c r="B2" s="52" t="s">
        <v>87</v>
      </c>
      <c r="C2" s="5"/>
      <c r="D2" s="1"/>
      <c r="E2" s="6" t="s">
        <v>2</v>
      </c>
      <c r="F2" s="7">
        <v>2009</v>
      </c>
      <c r="G2" s="1"/>
      <c r="H2" s="1"/>
    </row>
    <row r="3" spans="1:8" ht="15.75">
      <c r="A3" s="3" t="s">
        <v>3</v>
      </c>
      <c r="B3" s="8" t="s">
        <v>4</v>
      </c>
      <c r="C3" s="1"/>
      <c r="D3" s="1"/>
      <c r="E3" s="6" t="s">
        <v>5</v>
      </c>
      <c r="F3" s="9">
        <v>72.6</v>
      </c>
      <c r="G3" s="6"/>
      <c r="H3" s="8"/>
    </row>
    <row r="4" spans="1:12" ht="15.75">
      <c r="A4" s="3" t="s">
        <v>6</v>
      </c>
      <c r="B4" s="10">
        <v>15</v>
      </c>
      <c r="C4" s="1"/>
      <c r="D4" s="1"/>
      <c r="E4" s="6" t="s">
        <v>7</v>
      </c>
      <c r="F4" s="11">
        <v>2.1275</v>
      </c>
      <c r="G4" s="6"/>
      <c r="H4" s="8"/>
      <c r="L4" s="12"/>
    </row>
    <row r="5" spans="1:8" ht="15.75">
      <c r="A5" s="3"/>
      <c r="B5" s="1"/>
      <c r="C5" s="13"/>
      <c r="D5" s="13"/>
      <c r="E5" s="6"/>
      <c r="F5" s="8"/>
      <c r="G5" s="1"/>
      <c r="H5" s="1"/>
    </row>
    <row r="6" spans="1:8" ht="18">
      <c r="A6" s="14" t="s">
        <v>8</v>
      </c>
      <c r="B6" s="15">
        <v>600</v>
      </c>
      <c r="C6" s="16" t="s">
        <v>88</v>
      </c>
      <c r="D6" s="17" t="s">
        <v>10</v>
      </c>
      <c r="E6" s="11">
        <v>2.375</v>
      </c>
      <c r="F6" s="3" t="s">
        <v>89</v>
      </c>
      <c r="G6" s="1"/>
      <c r="H6" s="1"/>
    </row>
    <row r="7" spans="1:8" ht="12.75">
      <c r="A7" s="18"/>
      <c r="B7" s="19"/>
      <c r="C7" s="16"/>
      <c r="D7" s="16"/>
      <c r="E7" s="16"/>
      <c r="F7" s="16"/>
      <c r="G7" s="16"/>
      <c r="H7" s="1"/>
    </row>
    <row r="8" spans="1:8" ht="12.75" customHeight="1">
      <c r="A8" s="20"/>
      <c r="B8" s="19"/>
      <c r="C8" s="75" t="s">
        <v>12</v>
      </c>
      <c r="D8" s="84"/>
      <c r="E8" s="76"/>
      <c r="F8" s="75" t="s">
        <v>13</v>
      </c>
      <c r="G8" s="84"/>
      <c r="H8" s="76"/>
    </row>
    <row r="9" spans="1:8" ht="12.75" customHeight="1">
      <c r="A9" s="20"/>
      <c r="B9" s="21" t="s">
        <v>14</v>
      </c>
      <c r="C9" s="22" t="s">
        <v>15</v>
      </c>
      <c r="D9" s="23" t="s">
        <v>16</v>
      </c>
      <c r="E9" s="24" t="s">
        <v>17</v>
      </c>
      <c r="F9" s="22" t="s">
        <v>18</v>
      </c>
      <c r="G9" s="23" t="s">
        <v>16</v>
      </c>
      <c r="H9" s="25" t="s">
        <v>17</v>
      </c>
    </row>
    <row r="10" spans="1:8" ht="12.75" customHeight="1">
      <c r="A10" s="18" t="s">
        <v>19</v>
      </c>
      <c r="B10" s="26">
        <f>B6*E6</f>
        <v>1425</v>
      </c>
      <c r="C10" s="27">
        <f>G67</f>
        <v>343.530378132502</v>
      </c>
      <c r="D10" s="28">
        <f>B10-C10</f>
        <v>1081.469621867498</v>
      </c>
      <c r="E10" s="29">
        <f>IF($B$6=0,0,C10/$B$6)</f>
        <v>0.5725506302208366</v>
      </c>
      <c r="F10" s="27">
        <f>H67</f>
        <v>330.75230543799637</v>
      </c>
      <c r="G10" s="28">
        <f>B10-F10</f>
        <v>1094.2476945620037</v>
      </c>
      <c r="H10" s="30">
        <f>IF($B$6=0,0,F10/$B$6)</f>
        <v>0.5512538423966606</v>
      </c>
    </row>
    <row r="11" spans="1:8" ht="12.75" customHeight="1">
      <c r="A11" s="31"/>
      <c r="B11" s="1"/>
      <c r="C11" s="1"/>
      <c r="D11" s="1"/>
      <c r="E11" s="1"/>
      <c r="F11" s="1"/>
      <c r="G11" s="1"/>
      <c r="H11" s="1"/>
    </row>
    <row r="12" spans="1:8" ht="12.75" customHeight="1">
      <c r="A12" s="85" t="s">
        <v>20</v>
      </c>
      <c r="B12" s="82" t="s">
        <v>21</v>
      </c>
      <c r="C12" s="88" t="s">
        <v>22</v>
      </c>
      <c r="D12" s="82" t="s">
        <v>23</v>
      </c>
      <c r="E12" s="88" t="s">
        <v>24</v>
      </c>
      <c r="F12" s="82" t="s">
        <v>25</v>
      </c>
      <c r="G12" s="82" t="s">
        <v>26</v>
      </c>
      <c r="H12" s="88" t="s">
        <v>27</v>
      </c>
    </row>
    <row r="13" spans="1:11" ht="13.5" customHeight="1" thickBot="1">
      <c r="A13" s="86"/>
      <c r="B13" s="87"/>
      <c r="C13" s="89"/>
      <c r="D13" s="87"/>
      <c r="E13" s="89"/>
      <c r="F13" s="87"/>
      <c r="G13" s="87"/>
      <c r="H13" s="89"/>
      <c r="J13" s="2" t="s">
        <v>28</v>
      </c>
      <c r="K13" s="2" t="s">
        <v>29</v>
      </c>
    </row>
    <row r="14" spans="1:11" ht="13.5" thickTop="1">
      <c r="A14" s="32" t="s">
        <v>30</v>
      </c>
      <c r="B14" s="50" t="s">
        <v>4</v>
      </c>
      <c r="C14" s="50">
        <v>1</v>
      </c>
      <c r="D14" s="19">
        <f>IF(J14=0,0,J14*$B$4)</f>
        <v>3.75</v>
      </c>
      <c r="E14" s="19">
        <f>IF(K14=0,0,K14*$F$4)</f>
        <v>0.17729166666666665</v>
      </c>
      <c r="F14" s="34">
        <v>0</v>
      </c>
      <c r="G14" s="34">
        <v>1.3461538461538463</v>
      </c>
      <c r="H14" s="35">
        <f>SUM(D14:G14)</f>
        <v>5.273445512820513</v>
      </c>
      <c r="J14" s="36">
        <v>0.25</v>
      </c>
      <c r="K14" s="37">
        <v>0.08333333333333333</v>
      </c>
    </row>
    <row r="15" spans="1:11" ht="12.75">
      <c r="A15" s="32" t="s">
        <v>31</v>
      </c>
      <c r="B15" s="50" t="s">
        <v>4</v>
      </c>
      <c r="C15" s="50">
        <v>1</v>
      </c>
      <c r="D15" s="19">
        <f aca="true" t="shared" si="0" ref="D15:D28">IF(J15=0,0,J15*$B$4)</f>
        <v>3.75</v>
      </c>
      <c r="E15" s="19">
        <f aca="true" t="shared" si="1" ref="E15:E28">IF(K15=0,0,K15*$F$4)</f>
        <v>0.17729166666666665</v>
      </c>
      <c r="F15" s="34">
        <v>0</v>
      </c>
      <c r="G15" s="34">
        <v>0.763157894736842</v>
      </c>
      <c r="H15" s="35">
        <f aca="true" t="shared" si="2" ref="H15:H28">SUM(D15:G15)</f>
        <v>4.690449561403509</v>
      </c>
      <c r="J15" s="36">
        <v>0.25</v>
      </c>
      <c r="K15" s="38">
        <v>0.08333333333333333</v>
      </c>
    </row>
    <row r="16" spans="1:11" ht="12.75">
      <c r="A16" s="32" t="s">
        <v>32</v>
      </c>
      <c r="B16" s="50" t="s">
        <v>4</v>
      </c>
      <c r="C16" s="50">
        <v>1</v>
      </c>
      <c r="D16" s="19">
        <f t="shared" si="0"/>
        <v>3.75</v>
      </c>
      <c r="E16" s="19">
        <f t="shared" si="1"/>
        <v>0.531875</v>
      </c>
      <c r="F16" s="34">
        <v>0</v>
      </c>
      <c r="G16" s="34">
        <v>3.8157894736842106</v>
      </c>
      <c r="H16" s="35">
        <f t="shared" si="2"/>
        <v>8.097664473684212</v>
      </c>
      <c r="J16" s="36">
        <v>0.25</v>
      </c>
      <c r="K16" s="38">
        <v>0.25</v>
      </c>
    </row>
    <row r="17" spans="1:11" ht="12.75">
      <c r="A17" s="32" t="s">
        <v>33</v>
      </c>
      <c r="B17" s="50" t="s">
        <v>4</v>
      </c>
      <c r="C17" s="50">
        <v>0.25</v>
      </c>
      <c r="D17" s="19">
        <f t="shared" si="0"/>
        <v>0.9375</v>
      </c>
      <c r="E17" s="19">
        <f t="shared" si="1"/>
        <v>0.04432291666666666</v>
      </c>
      <c r="F17" s="34">
        <v>0</v>
      </c>
      <c r="G17" s="34">
        <v>4.923076923076923</v>
      </c>
      <c r="H17" s="35">
        <f t="shared" si="2"/>
        <v>5.90489983974359</v>
      </c>
      <c r="J17" s="36">
        <v>0.0625</v>
      </c>
      <c r="K17" s="38">
        <v>0.020833333333333332</v>
      </c>
    </row>
    <row r="18" spans="1:11" ht="12.75">
      <c r="A18" s="32" t="s">
        <v>34</v>
      </c>
      <c r="B18" s="50" t="s">
        <v>4</v>
      </c>
      <c r="C18" s="50">
        <v>1</v>
      </c>
      <c r="D18" s="19">
        <f t="shared" si="0"/>
        <v>3.75</v>
      </c>
      <c r="E18" s="19">
        <f t="shared" si="1"/>
        <v>0.17729166666666665</v>
      </c>
      <c r="F18" s="34">
        <v>0</v>
      </c>
      <c r="G18" s="34">
        <v>0.5517241379310345</v>
      </c>
      <c r="H18" s="35">
        <f t="shared" si="2"/>
        <v>4.479015804597701</v>
      </c>
      <c r="J18" s="36">
        <v>0.25</v>
      </c>
      <c r="K18" s="38">
        <v>0.08333333333333333</v>
      </c>
    </row>
    <row r="19" spans="1:11" ht="12.75">
      <c r="A19" s="32" t="s">
        <v>35</v>
      </c>
      <c r="B19" s="50" t="s">
        <v>4</v>
      </c>
      <c r="C19" s="50">
        <v>1</v>
      </c>
      <c r="D19" s="19">
        <f t="shared" si="0"/>
        <v>15</v>
      </c>
      <c r="E19" s="19">
        <f t="shared" si="1"/>
        <v>0</v>
      </c>
      <c r="F19" s="34">
        <v>0</v>
      </c>
      <c r="G19" s="34">
        <v>0</v>
      </c>
      <c r="H19" s="35">
        <f t="shared" si="2"/>
        <v>15</v>
      </c>
      <c r="J19" s="39">
        <v>1</v>
      </c>
      <c r="K19" s="38">
        <v>0</v>
      </c>
    </row>
    <row r="20" spans="1:11" ht="12.75">
      <c r="A20" s="32" t="s">
        <v>36</v>
      </c>
      <c r="B20" s="50" t="s">
        <v>4</v>
      </c>
      <c r="C20" s="50">
        <v>2</v>
      </c>
      <c r="D20" s="19">
        <f t="shared" si="0"/>
        <v>15</v>
      </c>
      <c r="E20" s="19">
        <f t="shared" si="1"/>
        <v>0</v>
      </c>
      <c r="F20" s="34">
        <v>0</v>
      </c>
      <c r="G20" s="34">
        <v>0</v>
      </c>
      <c r="H20" s="35">
        <f t="shared" si="2"/>
        <v>15</v>
      </c>
      <c r="J20" s="39">
        <v>1</v>
      </c>
      <c r="K20" s="38">
        <v>0</v>
      </c>
    </row>
    <row r="21" spans="1:11" ht="12.75">
      <c r="A21" s="32" t="s">
        <v>34</v>
      </c>
      <c r="B21" s="50" t="s">
        <v>4</v>
      </c>
      <c r="C21" s="50">
        <v>1</v>
      </c>
      <c r="D21" s="19">
        <f t="shared" si="0"/>
        <v>3.75</v>
      </c>
      <c r="E21" s="19">
        <f t="shared" si="1"/>
        <v>0.17729166666666665</v>
      </c>
      <c r="F21" s="34">
        <v>0</v>
      </c>
      <c r="G21" s="34">
        <v>0.5517241379310345</v>
      </c>
      <c r="H21" s="35">
        <f t="shared" si="2"/>
        <v>4.479015804597701</v>
      </c>
      <c r="J21" s="39">
        <v>0.25</v>
      </c>
      <c r="K21" s="38">
        <v>0.08333333333333333</v>
      </c>
    </row>
    <row r="22" spans="1:11" ht="12.75">
      <c r="A22" s="32" t="s">
        <v>37</v>
      </c>
      <c r="B22" s="50" t="s">
        <v>4</v>
      </c>
      <c r="C22" s="50">
        <v>3</v>
      </c>
      <c r="D22" s="19">
        <f t="shared" si="0"/>
        <v>11.25</v>
      </c>
      <c r="E22" s="19">
        <f t="shared" si="1"/>
        <v>0</v>
      </c>
      <c r="F22" s="34">
        <v>0</v>
      </c>
      <c r="G22" s="34">
        <v>0</v>
      </c>
      <c r="H22" s="35">
        <f t="shared" si="2"/>
        <v>11.25</v>
      </c>
      <c r="J22" s="39">
        <v>0.75</v>
      </c>
      <c r="K22" s="38">
        <v>0</v>
      </c>
    </row>
    <row r="23" spans="1:11" ht="12.75">
      <c r="A23" s="32" t="s">
        <v>38</v>
      </c>
      <c r="B23" s="50" t="s">
        <v>4</v>
      </c>
      <c r="C23" s="50">
        <v>2</v>
      </c>
      <c r="D23" s="19">
        <f t="shared" si="0"/>
        <v>15</v>
      </c>
      <c r="E23" s="19">
        <f t="shared" si="1"/>
        <v>0</v>
      </c>
      <c r="F23" s="34">
        <v>0</v>
      </c>
      <c r="G23" s="34">
        <v>0</v>
      </c>
      <c r="H23" s="35">
        <f t="shared" si="2"/>
        <v>15</v>
      </c>
      <c r="J23" s="39">
        <v>1</v>
      </c>
      <c r="K23" s="38">
        <v>0</v>
      </c>
    </row>
    <row r="24" spans="1:11" ht="12.75">
      <c r="A24" s="32"/>
      <c r="B24" s="50" t="s">
        <v>39</v>
      </c>
      <c r="C24" s="50"/>
      <c r="D24" s="19">
        <f t="shared" si="0"/>
        <v>0</v>
      </c>
      <c r="E24" s="19">
        <f t="shared" si="1"/>
        <v>0</v>
      </c>
      <c r="F24" s="34" t="s">
        <v>39</v>
      </c>
      <c r="G24" s="34" t="s">
        <v>39</v>
      </c>
      <c r="H24" s="35">
        <f t="shared" si="2"/>
        <v>0</v>
      </c>
      <c r="J24" s="39">
        <v>0</v>
      </c>
      <c r="K24" s="38">
        <v>0</v>
      </c>
    </row>
    <row r="25" spans="1:11" ht="12.75">
      <c r="A25" s="32"/>
      <c r="B25" s="50" t="s">
        <v>39</v>
      </c>
      <c r="C25" s="50"/>
      <c r="D25" s="19">
        <f t="shared" si="0"/>
        <v>0</v>
      </c>
      <c r="E25" s="19">
        <f t="shared" si="1"/>
        <v>0</v>
      </c>
      <c r="F25" s="34" t="s">
        <v>39</v>
      </c>
      <c r="G25" s="34" t="s">
        <v>39</v>
      </c>
      <c r="H25" s="35">
        <f t="shared" si="2"/>
        <v>0</v>
      </c>
      <c r="J25" s="39">
        <v>0</v>
      </c>
      <c r="K25" s="38">
        <v>0</v>
      </c>
    </row>
    <row r="26" spans="1:11" ht="12.75">
      <c r="A26" s="32"/>
      <c r="B26" s="50" t="s">
        <v>39</v>
      </c>
      <c r="C26" s="50"/>
      <c r="D26" s="19">
        <f t="shared" si="0"/>
        <v>0</v>
      </c>
      <c r="E26" s="19">
        <f t="shared" si="1"/>
        <v>0</v>
      </c>
      <c r="F26" s="34" t="s">
        <v>39</v>
      </c>
      <c r="G26" s="34" t="s">
        <v>39</v>
      </c>
      <c r="H26" s="35">
        <f t="shared" si="2"/>
        <v>0</v>
      </c>
      <c r="J26" s="39">
        <v>0</v>
      </c>
      <c r="K26" s="38">
        <v>0</v>
      </c>
    </row>
    <row r="27" spans="1:11" ht="12.75">
      <c r="A27" s="32"/>
      <c r="B27" s="50" t="s">
        <v>39</v>
      </c>
      <c r="C27" s="50"/>
      <c r="D27" s="19">
        <f t="shared" si="0"/>
        <v>0</v>
      </c>
      <c r="E27" s="19">
        <f t="shared" si="1"/>
        <v>0</v>
      </c>
      <c r="F27" s="34" t="s">
        <v>39</v>
      </c>
      <c r="G27" s="34" t="s">
        <v>39</v>
      </c>
      <c r="H27" s="35">
        <f t="shared" si="2"/>
        <v>0</v>
      </c>
      <c r="J27" s="39">
        <v>0</v>
      </c>
      <c r="K27" s="38">
        <v>0</v>
      </c>
    </row>
    <row r="28" spans="1:11" ht="12.75">
      <c r="A28" s="32"/>
      <c r="B28" s="50" t="s">
        <v>39</v>
      </c>
      <c r="C28" s="50"/>
      <c r="D28" s="19">
        <f t="shared" si="0"/>
        <v>0</v>
      </c>
      <c r="E28" s="19">
        <f t="shared" si="1"/>
        <v>0</v>
      </c>
      <c r="F28" s="34" t="s">
        <v>39</v>
      </c>
      <c r="G28" s="34" t="s">
        <v>39</v>
      </c>
      <c r="H28" s="35">
        <f t="shared" si="2"/>
        <v>0</v>
      </c>
      <c r="J28" s="39">
        <v>0</v>
      </c>
      <c r="K28" s="38">
        <v>0</v>
      </c>
    </row>
    <row r="29" spans="1:8" ht="2.25" customHeight="1" thickBot="1">
      <c r="A29" s="40"/>
      <c r="B29" s="40"/>
      <c r="C29" s="40"/>
      <c r="D29" s="40"/>
      <c r="E29" s="40"/>
      <c r="F29" s="40"/>
      <c r="G29" s="40"/>
      <c r="H29" s="40"/>
    </row>
    <row r="30" spans="1:8" ht="13.5" thickTop="1">
      <c r="A30" s="18" t="s">
        <v>40</v>
      </c>
      <c r="B30" s="18"/>
      <c r="C30" s="1"/>
      <c r="D30" s="41">
        <f>SUM(D14:D29)</f>
        <v>75.9375</v>
      </c>
      <c r="E30" s="41">
        <f>SUM(E14:E29)</f>
        <v>1.2853645833333334</v>
      </c>
      <c r="F30" s="41">
        <f>SUM(F14:F29)</f>
        <v>0</v>
      </c>
      <c r="G30" s="41">
        <f>SUM(G14:G29)</f>
        <v>11.951626413513889</v>
      </c>
      <c r="H30" s="41">
        <f>SUM(H14:H29)</f>
        <v>89.17449099684723</v>
      </c>
    </row>
    <row r="31" spans="1:8" ht="12.75">
      <c r="A31" s="18"/>
      <c r="B31" s="18"/>
      <c r="C31" s="1"/>
      <c r="D31" s="41"/>
      <c r="E31" s="41"/>
      <c r="F31" s="41"/>
      <c r="G31" s="41"/>
      <c r="H31" s="41"/>
    </row>
    <row r="32" spans="1:8" ht="12.75">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90</v>
      </c>
      <c r="B35" s="83" t="s">
        <v>50</v>
      </c>
      <c r="C35" s="83"/>
      <c r="D35" s="46">
        <v>1</v>
      </c>
      <c r="E35" s="47">
        <v>1</v>
      </c>
      <c r="F35" s="48" t="s">
        <v>4</v>
      </c>
      <c r="G35" s="49">
        <v>5</v>
      </c>
      <c r="H35" s="41">
        <f>IF(G35="","",G35*E35*D35)</f>
        <v>5</v>
      </c>
    </row>
    <row r="36" spans="1:8" ht="12.75">
      <c r="A36" s="32" t="s">
        <v>54</v>
      </c>
      <c r="B36" s="72" t="s">
        <v>52</v>
      </c>
      <c r="C36" s="72"/>
      <c r="D36" s="46">
        <v>1</v>
      </c>
      <c r="E36" s="47">
        <v>100</v>
      </c>
      <c r="F36" s="48" t="s">
        <v>55</v>
      </c>
      <c r="G36" s="49">
        <v>0.015</v>
      </c>
      <c r="H36" s="41">
        <f>IF(G36="","",G36*E36*D36)</f>
        <v>1.5</v>
      </c>
    </row>
    <row r="37" spans="1:8" ht="12.75">
      <c r="A37" s="32"/>
      <c r="B37" s="72" t="s">
        <v>39</v>
      </c>
      <c r="C37" s="72"/>
      <c r="D37" s="46"/>
      <c r="E37" s="47"/>
      <c r="F37" s="48" t="s">
        <v>39</v>
      </c>
      <c r="G37" s="49" t="s">
        <v>39</v>
      </c>
      <c r="H37" s="41">
        <f aca="true" t="shared" si="3" ref="H37:H49">IF(G37="","",G37*E37*D37)</f>
      </c>
    </row>
    <row r="38" spans="1:8" ht="12.75">
      <c r="A38" s="32"/>
      <c r="B38" s="72" t="s">
        <v>39</v>
      </c>
      <c r="C38" s="72"/>
      <c r="D38" s="46"/>
      <c r="E38" s="47"/>
      <c r="F38" s="48" t="s">
        <v>39</v>
      </c>
      <c r="G38" s="49" t="s">
        <v>39</v>
      </c>
      <c r="H38" s="41">
        <f t="shared" si="3"/>
      </c>
    </row>
    <row r="39" spans="1:8" ht="12.75">
      <c r="A39" s="32"/>
      <c r="B39" s="72" t="s">
        <v>39</v>
      </c>
      <c r="C39" s="72"/>
      <c r="D39" s="46"/>
      <c r="E39" s="47"/>
      <c r="F39" s="48" t="s">
        <v>39</v>
      </c>
      <c r="G39" s="49" t="s">
        <v>39</v>
      </c>
      <c r="H39" s="41">
        <f t="shared" si="3"/>
      </c>
    </row>
    <row r="40" spans="1:8" ht="12.75">
      <c r="A40" s="32"/>
      <c r="B40" s="72" t="s">
        <v>39</v>
      </c>
      <c r="C40" s="72"/>
      <c r="D40" s="46"/>
      <c r="E40" s="47"/>
      <c r="F40" s="48" t="s">
        <v>39</v>
      </c>
      <c r="G40" s="49" t="s">
        <v>39</v>
      </c>
      <c r="H40" s="41">
        <f t="shared" si="3"/>
      </c>
    </row>
    <row r="41" spans="1:8" ht="12.75">
      <c r="A41" s="32"/>
      <c r="B41" s="72" t="s">
        <v>39</v>
      </c>
      <c r="C41" s="72"/>
      <c r="D41" s="46"/>
      <c r="E41" s="47"/>
      <c r="F41" s="48" t="s">
        <v>39</v>
      </c>
      <c r="G41" s="49" t="s">
        <v>39</v>
      </c>
      <c r="H41" s="41">
        <f t="shared" si="3"/>
      </c>
    </row>
    <row r="42" spans="1:8" ht="12.75">
      <c r="A42" s="32"/>
      <c r="B42" s="72" t="s">
        <v>39</v>
      </c>
      <c r="C42" s="72"/>
      <c r="D42" s="46"/>
      <c r="E42" s="47"/>
      <c r="F42" s="48" t="s">
        <v>39</v>
      </c>
      <c r="G42" s="49" t="s">
        <v>39</v>
      </c>
      <c r="H42" s="41">
        <f t="shared" si="3"/>
      </c>
    </row>
    <row r="43" spans="1:8" ht="12.75">
      <c r="A43" s="32"/>
      <c r="B43" s="72" t="s">
        <v>39</v>
      </c>
      <c r="C43" s="72"/>
      <c r="D43" s="51"/>
      <c r="E43" s="47"/>
      <c r="F43" s="48" t="s">
        <v>39</v>
      </c>
      <c r="G43" s="49" t="s">
        <v>39</v>
      </c>
      <c r="H43" s="41">
        <f t="shared" si="3"/>
      </c>
    </row>
    <row r="44" spans="1:8" ht="12.75">
      <c r="A44" s="32"/>
      <c r="B44" s="72" t="s">
        <v>39</v>
      </c>
      <c r="C44" s="72"/>
      <c r="D44" s="51"/>
      <c r="E44" s="47"/>
      <c r="F44" s="48" t="s">
        <v>39</v>
      </c>
      <c r="G44" s="49" t="s">
        <v>39</v>
      </c>
      <c r="H44" s="41">
        <f t="shared" si="3"/>
      </c>
    </row>
    <row r="45" spans="1:8" ht="12.75">
      <c r="A45" s="32"/>
      <c r="B45" s="72" t="s">
        <v>39</v>
      </c>
      <c r="C45" s="72"/>
      <c r="D45" s="51"/>
      <c r="E45" s="47"/>
      <c r="F45" s="48" t="s">
        <v>39</v>
      </c>
      <c r="G45" s="49" t="s">
        <v>39</v>
      </c>
      <c r="H45" s="41">
        <f t="shared" si="3"/>
      </c>
    </row>
    <row r="46" spans="1:8" ht="12.75">
      <c r="A46" s="32"/>
      <c r="B46" s="72" t="s">
        <v>39</v>
      </c>
      <c r="C46" s="72"/>
      <c r="D46" s="51"/>
      <c r="E46" s="47"/>
      <c r="F46" s="48" t="s">
        <v>39</v>
      </c>
      <c r="G46" s="49" t="s">
        <v>39</v>
      </c>
      <c r="H46" s="41">
        <f t="shared" si="3"/>
      </c>
    </row>
    <row r="47" spans="1:8" ht="12.75">
      <c r="A47" s="32"/>
      <c r="B47" s="72" t="s">
        <v>39</v>
      </c>
      <c r="C47" s="72"/>
      <c r="D47" s="51"/>
      <c r="E47" s="47"/>
      <c r="F47" s="48" t="s">
        <v>39</v>
      </c>
      <c r="G47" s="49" t="s">
        <v>39</v>
      </c>
      <c r="H47" s="41">
        <f t="shared" si="3"/>
      </c>
    </row>
    <row r="48" spans="1:8" ht="12.75">
      <c r="A48" s="32"/>
      <c r="B48" s="72" t="s">
        <v>39</v>
      </c>
      <c r="C48" s="72"/>
      <c r="D48" s="51"/>
      <c r="E48" s="47"/>
      <c r="F48" s="48" t="s">
        <v>39</v>
      </c>
      <c r="G48" s="49" t="s">
        <v>39</v>
      </c>
      <c r="H48" s="41">
        <f t="shared" si="3"/>
      </c>
    </row>
    <row r="49" spans="1:8" ht="12.75">
      <c r="A49" s="32"/>
      <c r="B49" s="71" t="s">
        <v>39</v>
      </c>
      <c r="C49" s="71"/>
      <c r="D49" s="51"/>
      <c r="E49" s="47"/>
      <c r="F49" s="48" t="s">
        <v>39</v>
      </c>
      <c r="G49" s="49" t="s">
        <v>39</v>
      </c>
      <c r="H49" s="41">
        <f t="shared" si="3"/>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6.5</v>
      </c>
    </row>
    <row r="52" spans="1:8" ht="12.75">
      <c r="A52" s="18"/>
      <c r="B52" s="1"/>
      <c r="C52" s="41"/>
      <c r="D52" s="1"/>
      <c r="E52" s="1"/>
      <c r="F52" s="1"/>
      <c r="G52" s="41"/>
      <c r="H52" s="41"/>
    </row>
    <row r="53" spans="1:8" ht="12.75">
      <c r="A53" s="1"/>
      <c r="B53" s="1"/>
      <c r="C53" s="1"/>
      <c r="D53" s="1"/>
      <c r="E53" s="1"/>
      <c r="F53" s="1"/>
      <c r="G53" s="56" t="s">
        <v>12</v>
      </c>
      <c r="H53" s="56" t="s">
        <v>13</v>
      </c>
    </row>
    <row r="54" spans="1:8" ht="12.75">
      <c r="A54" s="18" t="s">
        <v>57</v>
      </c>
      <c r="B54" s="1"/>
      <c r="C54" s="1"/>
      <c r="D54" s="1"/>
      <c r="E54" s="1"/>
      <c r="F54" s="1"/>
      <c r="G54" s="57">
        <f>H30+H51</f>
        <v>95.67449099684723</v>
      </c>
      <c r="H54" s="57">
        <f>SUM(D30:F30,H51)</f>
        <v>83.72286458333333</v>
      </c>
    </row>
    <row r="55" spans="1:8" ht="12.75">
      <c r="A55" s="58" t="s">
        <v>58</v>
      </c>
      <c r="B55" s="1" t="s">
        <v>59</v>
      </c>
      <c r="C55" s="1"/>
      <c r="D55" s="59" t="s">
        <v>60</v>
      </c>
      <c r="E55" s="1"/>
      <c r="F55" s="59" t="s">
        <v>61</v>
      </c>
      <c r="G55" s="60"/>
      <c r="H55" s="60"/>
    </row>
    <row r="56" spans="1:8" ht="12.75">
      <c r="A56" s="58"/>
      <c r="B56" s="41">
        <f>H54</f>
        <v>83.72286458333333</v>
      </c>
      <c r="C56" s="1"/>
      <c r="D56" s="61">
        <v>0.06</v>
      </c>
      <c r="E56" s="62"/>
      <c r="F56" s="63">
        <v>8</v>
      </c>
      <c r="G56" s="64">
        <f>B56*D56*F56/12</f>
        <v>3.348914583333333</v>
      </c>
      <c r="H56" s="64">
        <f>G56</f>
        <v>3.348914583333333</v>
      </c>
    </row>
    <row r="57" spans="1:8" ht="12.75">
      <c r="A57" s="18" t="s">
        <v>62</v>
      </c>
      <c r="B57" s="1"/>
      <c r="C57" s="1"/>
      <c r="D57" s="1"/>
      <c r="E57" s="1"/>
      <c r="F57" s="1"/>
      <c r="G57" s="64">
        <f>SUM(G54:G56)</f>
        <v>99.02340558018057</v>
      </c>
      <c r="H57" s="64">
        <f>SUM(H54:H56)</f>
        <v>87.07177916666667</v>
      </c>
    </row>
    <row r="58" spans="1:8" ht="12.75">
      <c r="A58" s="1"/>
      <c r="B58" s="1"/>
      <c r="C58" s="1"/>
      <c r="D58" s="1"/>
      <c r="E58" s="1"/>
      <c r="F58" s="1"/>
      <c r="G58" s="60"/>
      <c r="H58" s="60"/>
    </row>
    <row r="59" spans="1:8" ht="12.75">
      <c r="A59" s="18" t="s">
        <v>63</v>
      </c>
      <c r="B59" s="1"/>
      <c r="C59" s="1"/>
      <c r="D59" s="1" t="s">
        <v>14</v>
      </c>
      <c r="E59" s="1"/>
      <c r="F59" s="1"/>
      <c r="G59" s="65">
        <v>19.99220576773188</v>
      </c>
      <c r="H59" s="65">
        <v>19.99220576773188</v>
      </c>
    </row>
    <row r="60" spans="1:8" ht="12.75">
      <c r="A60" s="18" t="s">
        <v>64</v>
      </c>
      <c r="D60" s="66">
        <v>0.3607615259082002</v>
      </c>
      <c r="E60" s="1" t="str">
        <f>F6</f>
        <v> per bunch</v>
      </c>
      <c r="F60" s="1"/>
      <c r="G60" s="67">
        <f>B6*D60</f>
        <v>216.45691554492012</v>
      </c>
      <c r="H60" s="67">
        <v>216.45691554492012</v>
      </c>
    </row>
    <row r="61" spans="1:8" ht="12.75">
      <c r="A61" s="18" t="s">
        <v>65</v>
      </c>
      <c r="B61" s="1"/>
      <c r="C61" s="1"/>
      <c r="D61" s="1"/>
      <c r="E61" s="1"/>
      <c r="F61" s="1"/>
      <c r="G61" s="67">
        <f>SUM(G62:G65)</f>
        <v>8.057851239669422</v>
      </c>
      <c r="H61" s="67">
        <f>SUM(H62:H65)</f>
        <v>7.231404958677687</v>
      </c>
    </row>
    <row r="62" spans="1:8" ht="12.75">
      <c r="A62" s="1"/>
      <c r="B62" s="31" t="s">
        <v>66</v>
      </c>
      <c r="C62" s="1"/>
      <c r="D62" s="1"/>
      <c r="E62" s="1"/>
      <c r="F62" s="1"/>
      <c r="G62" s="65">
        <v>0.27548209366391185</v>
      </c>
      <c r="H62" s="65">
        <v>0.27548209366391185</v>
      </c>
    </row>
    <row r="63" spans="1:8" ht="12.75">
      <c r="A63" s="1"/>
      <c r="B63" s="31" t="s">
        <v>67</v>
      </c>
      <c r="C63" s="1"/>
      <c r="D63" s="1"/>
      <c r="E63" s="1"/>
      <c r="F63" s="1"/>
      <c r="G63" s="65">
        <v>0.8264462809917356</v>
      </c>
      <c r="H63" s="65"/>
    </row>
    <row r="64" spans="1:8" ht="12.75">
      <c r="A64" s="18"/>
      <c r="B64" s="68" t="s">
        <v>68</v>
      </c>
      <c r="C64" s="1"/>
      <c r="D64" s="1"/>
      <c r="E64" s="1"/>
      <c r="F64" s="1"/>
      <c r="G64" s="65">
        <v>0.06887052341597796</v>
      </c>
      <c r="H64" s="65">
        <v>0.06887052341597796</v>
      </c>
    </row>
    <row r="65" spans="1:8" ht="12.75">
      <c r="A65" s="18"/>
      <c r="B65" s="68" t="s">
        <v>69</v>
      </c>
      <c r="C65" s="1"/>
      <c r="D65" s="1"/>
      <c r="E65" s="1"/>
      <c r="F65" s="1"/>
      <c r="G65" s="65">
        <v>6.887052341597797</v>
      </c>
      <c r="H65" s="65">
        <v>6.887052341597797</v>
      </c>
    </row>
    <row r="66" spans="1:8" ht="13.5" thickBot="1">
      <c r="A66" s="18"/>
      <c r="B66" s="1"/>
      <c r="C66" s="1"/>
      <c r="D66" s="1"/>
      <c r="E66" s="1"/>
      <c r="F66" s="1"/>
      <c r="G66" s="69"/>
      <c r="H66" s="69"/>
    </row>
    <row r="67" spans="1:8" ht="13.5" thickTop="1">
      <c r="A67" s="18" t="s">
        <v>70</v>
      </c>
      <c r="B67" s="1"/>
      <c r="C67" s="1"/>
      <c r="D67" s="1"/>
      <c r="E67" s="1"/>
      <c r="F67" s="1"/>
      <c r="G67" s="70">
        <f>SUM(G57:G61)</f>
        <v>343.530378132502</v>
      </c>
      <c r="H67" s="70">
        <f>SUM(H57:H61)</f>
        <v>330.75230543799637</v>
      </c>
    </row>
    <row r="68" spans="1:8" ht="12.75">
      <c r="A68" s="1"/>
      <c r="B68" s="1"/>
      <c r="C68" s="1"/>
      <c r="D68" s="1"/>
      <c r="E68" s="1"/>
      <c r="F68" s="1"/>
      <c r="G68" s="41"/>
      <c r="H68" s="1"/>
    </row>
    <row r="70" ht="12.75"/>
    <row r="71" ht="12.75"/>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priority="1" dxfId="0" operator="equal">
      <formula>0</formula>
    </cfRule>
  </conditionalFormatting>
  <printOptions/>
  <pageMargins left="1" right="0.5" top="0.5" bottom="0.5" header="0.3" footer="0.3"/>
  <pageSetup fitToHeight="1" fitToWidth="1" horizontalDpi="1200" verticalDpi="1200" orientation="portrait"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Wilson</dc:creator>
  <cp:keywords/>
  <dc:description/>
  <cp:lastModifiedBy>Roger Wilson</cp:lastModifiedBy>
  <dcterms:created xsi:type="dcterms:W3CDTF">2009-05-26T16:45:58Z</dcterms:created>
  <dcterms:modified xsi:type="dcterms:W3CDTF">2010-04-26T19:21:08Z</dcterms:modified>
  <cp:category/>
  <cp:version/>
  <cp:contentType/>
  <cp:contentStatus/>
</cp:coreProperties>
</file>