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035" windowHeight="11760" activeTab="2"/>
  </bookViews>
  <sheets>
    <sheet name="Title" sheetId="9" r:id="rId1"/>
    <sheet name="Comments" sheetId="10" r:id="rId2"/>
    <sheet name="Broccoli" sheetId="7" r:id="rId3"/>
    <sheet name="Cucumbers" sheetId="2" r:id="rId4"/>
    <sheet name="Eggplant" sheetId="8" r:id="rId5"/>
    <sheet name="Green Beans" sheetId="1" r:id="rId6"/>
    <sheet name="Lettuce" sheetId="3" r:id="rId7"/>
    <sheet name="Radishes" sheetId="4" r:id="rId8"/>
    <sheet name="Sweet Peppers" sheetId="5" r:id="rId9"/>
    <sheet name="Tomatoes" sheetId="6" r:id="rId10"/>
  </sheets>
  <externalReferences>
    <externalReference r:id="rId11"/>
  </externalReferences>
  <definedNames>
    <definedName name="AreaFactors">'[1]Production Inputs'!$F$50:$G$54</definedName>
    <definedName name="Enterprise">'[1]Production Inputs'!$B$20:$I$29</definedName>
    <definedName name="Heading" localSheetId="2">Broccoli!$C$3:$H$7</definedName>
    <definedName name="Heading" localSheetId="3">Cucumbers!$C$3:$H$7</definedName>
    <definedName name="Heading" localSheetId="4">Eggplant!$C$3:$H$7</definedName>
    <definedName name="Heading" localSheetId="5">'Green Beans'!$C$3:$H$7</definedName>
    <definedName name="Heading" localSheetId="6">Lettuce!$C$3:$H$7</definedName>
    <definedName name="Heading" localSheetId="7">Radishes!$C$3:$H$7</definedName>
    <definedName name="Heading" localSheetId="8">'Sweet Peppers'!$C$3:$H$7</definedName>
    <definedName name="Heading" localSheetId="9">Tomatoes!$C$3:$H$7</definedName>
    <definedName name="MarketAllocation" localSheetId="2">Broccoli!#REF!</definedName>
    <definedName name="MarketAllocation" localSheetId="3">Cucumbers!#REF!</definedName>
    <definedName name="MarketAllocation" localSheetId="4">Eggplant!#REF!</definedName>
    <definedName name="MarketAllocation" localSheetId="5">'Green Beans'!#REF!</definedName>
    <definedName name="MarketAllocation" localSheetId="6">Lettuce!#REF!</definedName>
    <definedName name="MarketAllocation" localSheetId="7">Radishes!#REF!</definedName>
    <definedName name="MarketAllocation" localSheetId="8">'Sweet Peppers'!#REF!</definedName>
    <definedName name="MarketAllocation" localSheetId="9">Tomatoes!#REF!</definedName>
    <definedName name="MarketShare">[1]Marketing!$B$37:$AI$46</definedName>
    <definedName name="Materials">'[1]Material Inputs'!$C$4:$I$53</definedName>
    <definedName name="Operations">'[1]Operations Inputs'!$C$5:$Z$54</definedName>
    <definedName name="OpList">'[1]Operations Inputs'!$B$5:$C$54</definedName>
    <definedName name="OverheadAllocation" localSheetId="2">Broccoli!#REF!</definedName>
    <definedName name="OverheadAllocation" localSheetId="3">Cucumbers!#REF!</definedName>
    <definedName name="OverheadAllocation" localSheetId="4">Eggplant!#REF!</definedName>
    <definedName name="OverheadAllocation" localSheetId="5">'Green Beans'!#REF!</definedName>
    <definedName name="OverheadAllocation" localSheetId="6">Lettuce!#REF!</definedName>
    <definedName name="OverheadAllocation" localSheetId="7">Radishes!#REF!</definedName>
    <definedName name="OverheadAllocation" localSheetId="8">'Sweet Peppers'!#REF!</definedName>
    <definedName name="OverheadAllocation" localSheetId="9">Tomatoes!#REF!</definedName>
    <definedName name="_xlnm.Print_Area" localSheetId="2">Broccoli!$B$1:$I$67</definedName>
    <definedName name="_xlnm.Print_Area" localSheetId="1">Comments!$B$1:$Q$33</definedName>
    <definedName name="_xlnm.Print_Area" localSheetId="3">Cucumbers!$B$1:$I$67</definedName>
    <definedName name="_xlnm.Print_Area" localSheetId="4">Eggplant!$B$1:$I$67</definedName>
    <definedName name="_xlnm.Print_Area" localSheetId="5">'Green Beans'!$B$1:$I$67</definedName>
    <definedName name="_xlnm.Print_Area" localSheetId="6">Lettuce!$B$1:$I$67</definedName>
    <definedName name="_xlnm.Print_Area" localSheetId="7">Radishes!$B$1:$I$67</definedName>
    <definedName name="_xlnm.Print_Area" localSheetId="8">'Sweet Peppers'!$B$1:$I$67</definedName>
    <definedName name="_xlnm.Print_Area" localSheetId="0">Title!$A$1:$O$50</definedName>
    <definedName name="_xlnm.Print_Area" localSheetId="9">Tomatoes!$B$1:$I$67</definedName>
    <definedName name="RealEstate">'[1]Production Inputs'!$B$35:$I$44</definedName>
  </definedNames>
  <calcPr calcId="125725" iterate="1" iterateCount="1000"/>
</workbook>
</file>

<file path=xl/calcChain.xml><?xml version="1.0" encoding="utf-8"?>
<calcChain xmlns="http://schemas.openxmlformats.org/spreadsheetml/2006/main">
  <c r="I48" i="8"/>
  <c r="I47"/>
  <c r="I46"/>
  <c r="I45"/>
  <c r="I44"/>
  <c r="I43"/>
  <c r="I42"/>
  <c r="I41"/>
  <c r="I40"/>
  <c r="I39"/>
  <c r="I38"/>
  <c r="I37"/>
  <c r="I36"/>
  <c r="I35"/>
  <c r="I34"/>
  <c r="I50" s="1"/>
  <c r="I33"/>
  <c r="H28"/>
  <c r="G28"/>
  <c r="F28"/>
  <c r="E28"/>
  <c r="I28" s="1"/>
  <c r="H27"/>
  <c r="G27"/>
  <c r="F27"/>
  <c r="E27"/>
  <c r="I27" s="1"/>
  <c r="H26"/>
  <c r="G26"/>
  <c r="F26"/>
  <c r="E26"/>
  <c r="I26" s="1"/>
  <c r="H25"/>
  <c r="G25"/>
  <c r="F25"/>
  <c r="E25"/>
  <c r="I25" s="1"/>
  <c r="H24"/>
  <c r="G24"/>
  <c r="F24"/>
  <c r="E24"/>
  <c r="I24" s="1"/>
  <c r="H23"/>
  <c r="G23"/>
  <c r="F23"/>
  <c r="E23"/>
  <c r="I23" s="1"/>
  <c r="H22"/>
  <c r="G22"/>
  <c r="F22"/>
  <c r="E22"/>
  <c r="I22" s="1"/>
  <c r="H21"/>
  <c r="G21"/>
  <c r="F21"/>
  <c r="E21"/>
  <c r="I21" s="1"/>
  <c r="H20"/>
  <c r="G20"/>
  <c r="F20"/>
  <c r="E20"/>
  <c r="I20" s="1"/>
  <c r="H19"/>
  <c r="G19"/>
  <c r="F19"/>
  <c r="E19"/>
  <c r="I19" s="1"/>
  <c r="H18"/>
  <c r="G18"/>
  <c r="F18"/>
  <c r="E18"/>
  <c r="I18" s="1"/>
  <c r="H17"/>
  <c r="G17"/>
  <c r="F17"/>
  <c r="E17"/>
  <c r="I17" s="1"/>
  <c r="H16"/>
  <c r="G16"/>
  <c r="F16"/>
  <c r="E16"/>
  <c r="I16" s="1"/>
  <c r="H15"/>
  <c r="H30" s="1"/>
  <c r="G15"/>
  <c r="G30" s="1"/>
  <c r="F15"/>
  <c r="F30" s="1"/>
  <c r="E15"/>
  <c r="E30" s="1"/>
  <c r="I13"/>
  <c r="F13"/>
  <c r="E13"/>
  <c r="C11"/>
  <c r="B11"/>
  <c r="I48" i="7"/>
  <c r="I47"/>
  <c r="I46"/>
  <c r="I45"/>
  <c r="I44"/>
  <c r="I43"/>
  <c r="I42"/>
  <c r="I41"/>
  <c r="I40"/>
  <c r="I39"/>
  <c r="I38"/>
  <c r="I37"/>
  <c r="I36"/>
  <c r="I35"/>
  <c r="I34"/>
  <c r="I50" s="1"/>
  <c r="I33"/>
  <c r="H28"/>
  <c r="G28"/>
  <c r="F28"/>
  <c r="E28"/>
  <c r="I28" s="1"/>
  <c r="H27"/>
  <c r="G27"/>
  <c r="F27"/>
  <c r="E27"/>
  <c r="I27" s="1"/>
  <c r="H26"/>
  <c r="G26"/>
  <c r="F26"/>
  <c r="E26"/>
  <c r="I26" s="1"/>
  <c r="H25"/>
  <c r="G25"/>
  <c r="F25"/>
  <c r="E25"/>
  <c r="I25" s="1"/>
  <c r="H24"/>
  <c r="G24"/>
  <c r="F24"/>
  <c r="E24"/>
  <c r="I24" s="1"/>
  <c r="H23"/>
  <c r="G23"/>
  <c r="F23"/>
  <c r="E23"/>
  <c r="I23" s="1"/>
  <c r="H22"/>
  <c r="G22"/>
  <c r="F22"/>
  <c r="E22"/>
  <c r="I22" s="1"/>
  <c r="H21"/>
  <c r="G21"/>
  <c r="F21"/>
  <c r="E21"/>
  <c r="I21" s="1"/>
  <c r="H20"/>
  <c r="G20"/>
  <c r="F20"/>
  <c r="E20"/>
  <c r="I20" s="1"/>
  <c r="H19"/>
  <c r="G19"/>
  <c r="F19"/>
  <c r="E19"/>
  <c r="I19" s="1"/>
  <c r="H18"/>
  <c r="G18"/>
  <c r="F18"/>
  <c r="E18"/>
  <c r="I18" s="1"/>
  <c r="H17"/>
  <c r="G17"/>
  <c r="F17"/>
  <c r="E17"/>
  <c r="I17" s="1"/>
  <c r="H16"/>
  <c r="G16"/>
  <c r="F16"/>
  <c r="E16"/>
  <c r="I16" s="1"/>
  <c r="H15"/>
  <c r="H30" s="1"/>
  <c r="G15"/>
  <c r="G30" s="1"/>
  <c r="F15"/>
  <c r="F30" s="1"/>
  <c r="E15"/>
  <c r="E30" s="1"/>
  <c r="I13"/>
  <c r="F13"/>
  <c r="E13"/>
  <c r="C11"/>
  <c r="B11"/>
  <c r="I48" i="6"/>
  <c r="I47"/>
  <c r="I46"/>
  <c r="I45"/>
  <c r="I44"/>
  <c r="I43"/>
  <c r="I42"/>
  <c r="I41"/>
  <c r="I40"/>
  <c r="I39"/>
  <c r="I38"/>
  <c r="I37"/>
  <c r="I36"/>
  <c r="I35"/>
  <c r="I34"/>
  <c r="I50" s="1"/>
  <c r="I33"/>
  <c r="H28"/>
  <c r="G28"/>
  <c r="F28"/>
  <c r="E28"/>
  <c r="I28" s="1"/>
  <c r="H27"/>
  <c r="G27"/>
  <c r="F27"/>
  <c r="E27"/>
  <c r="I27" s="1"/>
  <c r="H26"/>
  <c r="G26"/>
  <c r="F26"/>
  <c r="E26"/>
  <c r="I26" s="1"/>
  <c r="H25"/>
  <c r="G25"/>
  <c r="F25"/>
  <c r="E25"/>
  <c r="I25" s="1"/>
  <c r="H24"/>
  <c r="G24"/>
  <c r="F24"/>
  <c r="E24"/>
  <c r="I24" s="1"/>
  <c r="H23"/>
  <c r="G23"/>
  <c r="F23"/>
  <c r="E23"/>
  <c r="I23" s="1"/>
  <c r="H22"/>
  <c r="G22"/>
  <c r="F22"/>
  <c r="E22"/>
  <c r="I22" s="1"/>
  <c r="H21"/>
  <c r="G21"/>
  <c r="F21"/>
  <c r="E21"/>
  <c r="I21" s="1"/>
  <c r="H20"/>
  <c r="G20"/>
  <c r="F20"/>
  <c r="E20"/>
  <c r="I20" s="1"/>
  <c r="H19"/>
  <c r="G19"/>
  <c r="F19"/>
  <c r="E19"/>
  <c r="I19" s="1"/>
  <c r="H18"/>
  <c r="G18"/>
  <c r="F18"/>
  <c r="E18"/>
  <c r="I18" s="1"/>
  <c r="H17"/>
  <c r="G17"/>
  <c r="F17"/>
  <c r="E17"/>
  <c r="I17" s="1"/>
  <c r="H16"/>
  <c r="G16"/>
  <c r="F16"/>
  <c r="E16"/>
  <c r="I16" s="1"/>
  <c r="H15"/>
  <c r="H30" s="1"/>
  <c r="G15"/>
  <c r="G30" s="1"/>
  <c r="F15"/>
  <c r="F30" s="1"/>
  <c r="E15"/>
  <c r="E30" s="1"/>
  <c r="I13"/>
  <c r="F13"/>
  <c r="E13"/>
  <c r="C11"/>
  <c r="B11"/>
  <c r="I48" i="5"/>
  <c r="I47"/>
  <c r="I46"/>
  <c r="I45"/>
  <c r="I44"/>
  <c r="I43"/>
  <c r="I42"/>
  <c r="I41"/>
  <c r="I40"/>
  <c r="I39"/>
  <c r="I38"/>
  <c r="I37"/>
  <c r="I36"/>
  <c r="I35"/>
  <c r="I34"/>
  <c r="I50" s="1"/>
  <c r="I33"/>
  <c r="H28"/>
  <c r="G28"/>
  <c r="F28"/>
  <c r="E28"/>
  <c r="I28" s="1"/>
  <c r="H27"/>
  <c r="G27"/>
  <c r="F27"/>
  <c r="E27"/>
  <c r="I27" s="1"/>
  <c r="H26"/>
  <c r="G26"/>
  <c r="F26"/>
  <c r="E26"/>
  <c r="I26" s="1"/>
  <c r="H25"/>
  <c r="G25"/>
  <c r="F25"/>
  <c r="E25"/>
  <c r="I25" s="1"/>
  <c r="H24"/>
  <c r="G24"/>
  <c r="F24"/>
  <c r="E24"/>
  <c r="I24" s="1"/>
  <c r="H23"/>
  <c r="G23"/>
  <c r="F23"/>
  <c r="E23"/>
  <c r="I23" s="1"/>
  <c r="H22"/>
  <c r="G22"/>
  <c r="F22"/>
  <c r="E22"/>
  <c r="I22" s="1"/>
  <c r="H21"/>
  <c r="G21"/>
  <c r="F21"/>
  <c r="E21"/>
  <c r="I21" s="1"/>
  <c r="H20"/>
  <c r="G20"/>
  <c r="F20"/>
  <c r="E20"/>
  <c r="I20" s="1"/>
  <c r="H19"/>
  <c r="G19"/>
  <c r="F19"/>
  <c r="E19"/>
  <c r="I19" s="1"/>
  <c r="H18"/>
  <c r="G18"/>
  <c r="F18"/>
  <c r="E18"/>
  <c r="I18" s="1"/>
  <c r="H17"/>
  <c r="G17"/>
  <c r="F17"/>
  <c r="E17"/>
  <c r="I17" s="1"/>
  <c r="H16"/>
  <c r="G16"/>
  <c r="F16"/>
  <c r="E16"/>
  <c r="I16" s="1"/>
  <c r="H15"/>
  <c r="H30" s="1"/>
  <c r="G15"/>
  <c r="G30" s="1"/>
  <c r="F15"/>
  <c r="F30" s="1"/>
  <c r="E15"/>
  <c r="E30" s="1"/>
  <c r="I13"/>
  <c r="F13"/>
  <c r="E13"/>
  <c r="C11"/>
  <c r="B11"/>
  <c r="I48" i="4"/>
  <c r="I47"/>
  <c r="I46"/>
  <c r="I45"/>
  <c r="I44"/>
  <c r="I43"/>
  <c r="I42"/>
  <c r="I41"/>
  <c r="I40"/>
  <c r="I39"/>
  <c r="I38"/>
  <c r="I37"/>
  <c r="I36"/>
  <c r="I35"/>
  <c r="I34"/>
  <c r="I50" s="1"/>
  <c r="I33"/>
  <c r="H28"/>
  <c r="G28"/>
  <c r="F28"/>
  <c r="E28"/>
  <c r="I28" s="1"/>
  <c r="H27"/>
  <c r="G27"/>
  <c r="F27"/>
  <c r="E27"/>
  <c r="I27" s="1"/>
  <c r="H26"/>
  <c r="G26"/>
  <c r="F26"/>
  <c r="E26"/>
  <c r="I26" s="1"/>
  <c r="H25"/>
  <c r="G25"/>
  <c r="F25"/>
  <c r="E25"/>
  <c r="I25" s="1"/>
  <c r="H24"/>
  <c r="G24"/>
  <c r="F24"/>
  <c r="E24"/>
  <c r="I24" s="1"/>
  <c r="H23"/>
  <c r="G23"/>
  <c r="F23"/>
  <c r="E23"/>
  <c r="I23" s="1"/>
  <c r="H22"/>
  <c r="G22"/>
  <c r="F22"/>
  <c r="E22"/>
  <c r="I22" s="1"/>
  <c r="H21"/>
  <c r="G21"/>
  <c r="F21"/>
  <c r="E21"/>
  <c r="I21" s="1"/>
  <c r="H20"/>
  <c r="G20"/>
  <c r="F20"/>
  <c r="E20"/>
  <c r="I20" s="1"/>
  <c r="H19"/>
  <c r="G19"/>
  <c r="F19"/>
  <c r="E19"/>
  <c r="I19" s="1"/>
  <c r="H18"/>
  <c r="G18"/>
  <c r="F18"/>
  <c r="E18"/>
  <c r="I18" s="1"/>
  <c r="H17"/>
  <c r="G17"/>
  <c r="F17"/>
  <c r="E17"/>
  <c r="I17" s="1"/>
  <c r="H16"/>
  <c r="G16"/>
  <c r="F16"/>
  <c r="E16"/>
  <c r="I16" s="1"/>
  <c r="H15"/>
  <c r="H30" s="1"/>
  <c r="G15"/>
  <c r="G30" s="1"/>
  <c r="F15"/>
  <c r="F30" s="1"/>
  <c r="E15"/>
  <c r="E30" s="1"/>
  <c r="I13"/>
  <c r="F13"/>
  <c r="E13"/>
  <c r="C11"/>
  <c r="B11"/>
  <c r="I48" i="3"/>
  <c r="I47"/>
  <c r="I46"/>
  <c r="I45"/>
  <c r="I44"/>
  <c r="I43"/>
  <c r="I42"/>
  <c r="I41"/>
  <c r="I40"/>
  <c r="I39"/>
  <c r="I38"/>
  <c r="I37"/>
  <c r="I36"/>
  <c r="I35"/>
  <c r="I34"/>
  <c r="I50" s="1"/>
  <c r="I33"/>
  <c r="H28"/>
  <c r="G28"/>
  <c r="F28"/>
  <c r="E28"/>
  <c r="I28" s="1"/>
  <c r="H27"/>
  <c r="G27"/>
  <c r="F27"/>
  <c r="E27"/>
  <c r="I27" s="1"/>
  <c r="H26"/>
  <c r="G26"/>
  <c r="F26"/>
  <c r="E26"/>
  <c r="I26" s="1"/>
  <c r="H25"/>
  <c r="G25"/>
  <c r="F25"/>
  <c r="E25"/>
  <c r="I25" s="1"/>
  <c r="H24"/>
  <c r="G24"/>
  <c r="F24"/>
  <c r="E24"/>
  <c r="I24" s="1"/>
  <c r="H23"/>
  <c r="G23"/>
  <c r="F23"/>
  <c r="E23"/>
  <c r="I23" s="1"/>
  <c r="H22"/>
  <c r="G22"/>
  <c r="F22"/>
  <c r="E22"/>
  <c r="I22" s="1"/>
  <c r="H21"/>
  <c r="G21"/>
  <c r="F21"/>
  <c r="E21"/>
  <c r="I21" s="1"/>
  <c r="H20"/>
  <c r="G20"/>
  <c r="F20"/>
  <c r="E20"/>
  <c r="I20" s="1"/>
  <c r="H19"/>
  <c r="G19"/>
  <c r="F19"/>
  <c r="E19"/>
  <c r="I19" s="1"/>
  <c r="H18"/>
  <c r="G18"/>
  <c r="F18"/>
  <c r="E18"/>
  <c r="I18" s="1"/>
  <c r="H17"/>
  <c r="G17"/>
  <c r="F17"/>
  <c r="E17"/>
  <c r="I17" s="1"/>
  <c r="H16"/>
  <c r="G16"/>
  <c r="F16"/>
  <c r="E16"/>
  <c r="I16" s="1"/>
  <c r="H15"/>
  <c r="H30" s="1"/>
  <c r="G15"/>
  <c r="G30" s="1"/>
  <c r="F15"/>
  <c r="F30" s="1"/>
  <c r="E15"/>
  <c r="E30" s="1"/>
  <c r="I13"/>
  <c r="F13"/>
  <c r="E13"/>
  <c r="C11"/>
  <c r="B11"/>
  <c r="I48" i="2"/>
  <c r="I47"/>
  <c r="I46"/>
  <c r="I45"/>
  <c r="I44"/>
  <c r="I43"/>
  <c r="I42"/>
  <c r="I41"/>
  <c r="I40"/>
  <c r="I39"/>
  <c r="I38"/>
  <c r="I37"/>
  <c r="I36"/>
  <c r="I35"/>
  <c r="I34"/>
  <c r="I50" s="1"/>
  <c r="I33"/>
  <c r="H28"/>
  <c r="G28"/>
  <c r="F28"/>
  <c r="E28"/>
  <c r="I28" s="1"/>
  <c r="H27"/>
  <c r="G27"/>
  <c r="F27"/>
  <c r="E27"/>
  <c r="I27" s="1"/>
  <c r="H26"/>
  <c r="G26"/>
  <c r="F26"/>
  <c r="E26"/>
  <c r="I26" s="1"/>
  <c r="H25"/>
  <c r="G25"/>
  <c r="F25"/>
  <c r="E25"/>
  <c r="I25" s="1"/>
  <c r="H24"/>
  <c r="G24"/>
  <c r="F24"/>
  <c r="E24"/>
  <c r="I24" s="1"/>
  <c r="H23"/>
  <c r="G23"/>
  <c r="F23"/>
  <c r="E23"/>
  <c r="I23" s="1"/>
  <c r="H22"/>
  <c r="G22"/>
  <c r="F22"/>
  <c r="E22"/>
  <c r="I22" s="1"/>
  <c r="H21"/>
  <c r="G21"/>
  <c r="F21"/>
  <c r="E21"/>
  <c r="I21" s="1"/>
  <c r="H20"/>
  <c r="G20"/>
  <c r="F20"/>
  <c r="E20"/>
  <c r="I20" s="1"/>
  <c r="H19"/>
  <c r="G19"/>
  <c r="F19"/>
  <c r="E19"/>
  <c r="I19" s="1"/>
  <c r="H18"/>
  <c r="G18"/>
  <c r="F18"/>
  <c r="E18"/>
  <c r="I18" s="1"/>
  <c r="H17"/>
  <c r="G17"/>
  <c r="F17"/>
  <c r="E17"/>
  <c r="I17" s="1"/>
  <c r="H16"/>
  <c r="G16"/>
  <c r="F16"/>
  <c r="E16"/>
  <c r="I16" s="1"/>
  <c r="H15"/>
  <c r="H30" s="1"/>
  <c r="G15"/>
  <c r="G30" s="1"/>
  <c r="F15"/>
  <c r="F30" s="1"/>
  <c r="E15"/>
  <c r="E30" s="1"/>
  <c r="I13"/>
  <c r="F13"/>
  <c r="E13"/>
  <c r="C11"/>
  <c r="B11"/>
  <c r="I48" i="1"/>
  <c r="I47"/>
  <c r="I46"/>
  <c r="I45"/>
  <c r="I44"/>
  <c r="I43"/>
  <c r="I42"/>
  <c r="I41"/>
  <c r="I40"/>
  <c r="I39"/>
  <c r="I38"/>
  <c r="I37"/>
  <c r="I36"/>
  <c r="I35"/>
  <c r="I34"/>
  <c r="I50" s="1"/>
  <c r="I33"/>
  <c r="H28"/>
  <c r="G28"/>
  <c r="F28"/>
  <c r="E28"/>
  <c r="I28" s="1"/>
  <c r="H27"/>
  <c r="G27"/>
  <c r="F27"/>
  <c r="E27"/>
  <c r="I27" s="1"/>
  <c r="H26"/>
  <c r="G26"/>
  <c r="F26"/>
  <c r="E26"/>
  <c r="I26" s="1"/>
  <c r="H25"/>
  <c r="G25"/>
  <c r="F25"/>
  <c r="E25"/>
  <c r="I25" s="1"/>
  <c r="H24"/>
  <c r="G24"/>
  <c r="F24"/>
  <c r="E24"/>
  <c r="I24" s="1"/>
  <c r="H23"/>
  <c r="G23"/>
  <c r="F23"/>
  <c r="E23"/>
  <c r="I23" s="1"/>
  <c r="H22"/>
  <c r="G22"/>
  <c r="F22"/>
  <c r="E22"/>
  <c r="I22" s="1"/>
  <c r="H21"/>
  <c r="G21"/>
  <c r="F21"/>
  <c r="E21"/>
  <c r="I21" s="1"/>
  <c r="H20"/>
  <c r="G20"/>
  <c r="F20"/>
  <c r="E20"/>
  <c r="I20" s="1"/>
  <c r="H19"/>
  <c r="G19"/>
  <c r="F19"/>
  <c r="E19"/>
  <c r="I19" s="1"/>
  <c r="H18"/>
  <c r="G18"/>
  <c r="F18"/>
  <c r="E18"/>
  <c r="I18" s="1"/>
  <c r="H17"/>
  <c r="G17"/>
  <c r="F17"/>
  <c r="E17"/>
  <c r="I17" s="1"/>
  <c r="H16"/>
  <c r="G16"/>
  <c r="F16"/>
  <c r="E16"/>
  <c r="I16" s="1"/>
  <c r="H15"/>
  <c r="H30" s="1"/>
  <c r="G15"/>
  <c r="G30" s="1"/>
  <c r="F15"/>
  <c r="F30" s="1"/>
  <c r="E15"/>
  <c r="E30" s="1"/>
  <c r="I13"/>
  <c r="F13"/>
  <c r="E13"/>
  <c r="C11"/>
  <c r="B11"/>
  <c r="I53" i="8" l="1"/>
  <c r="C55"/>
  <c r="H55" s="1"/>
  <c r="I55" s="1"/>
  <c r="I15"/>
  <c r="I30" s="1"/>
  <c r="H53" s="1"/>
  <c r="H56" s="1"/>
  <c r="H66" s="1"/>
  <c r="D11" s="1"/>
  <c r="I53" i="7"/>
  <c r="C55"/>
  <c r="H55" s="1"/>
  <c r="I55" s="1"/>
  <c r="I15"/>
  <c r="I30" s="1"/>
  <c r="H53" s="1"/>
  <c r="H56" s="1"/>
  <c r="H66" s="1"/>
  <c r="D11" s="1"/>
  <c r="I53" i="6"/>
  <c r="I56" s="1"/>
  <c r="I66" s="1"/>
  <c r="G11" s="1"/>
  <c r="I11" s="1"/>
  <c r="C55"/>
  <c r="H55" s="1"/>
  <c r="I55" s="1"/>
  <c r="H53"/>
  <c r="H56" s="1"/>
  <c r="H66" s="1"/>
  <c r="D11" s="1"/>
  <c r="F11" s="1"/>
  <c r="E11"/>
  <c r="I15"/>
  <c r="I30" s="1"/>
  <c r="I53" i="5"/>
  <c r="I56" s="1"/>
  <c r="I66" s="1"/>
  <c r="G11" s="1"/>
  <c r="I11" s="1"/>
  <c r="C55"/>
  <c r="H55" s="1"/>
  <c r="I55" s="1"/>
  <c r="H53"/>
  <c r="H56" s="1"/>
  <c r="H66" s="1"/>
  <c r="D11" s="1"/>
  <c r="F11" s="1"/>
  <c r="E11"/>
  <c r="I15"/>
  <c r="I30" s="1"/>
  <c r="I53" i="4"/>
  <c r="I56" s="1"/>
  <c r="I66" s="1"/>
  <c r="G11" s="1"/>
  <c r="I11" s="1"/>
  <c r="C55"/>
  <c r="H55" s="1"/>
  <c r="I55" s="1"/>
  <c r="H53"/>
  <c r="H56" s="1"/>
  <c r="H66" s="1"/>
  <c r="D11" s="1"/>
  <c r="F11" s="1"/>
  <c r="E11"/>
  <c r="I15"/>
  <c r="I30" s="1"/>
  <c r="I53" i="3"/>
  <c r="I56" s="1"/>
  <c r="I66" s="1"/>
  <c r="G11" s="1"/>
  <c r="I11" s="1"/>
  <c r="C55"/>
  <c r="H55" s="1"/>
  <c r="I55" s="1"/>
  <c r="H53"/>
  <c r="H56" s="1"/>
  <c r="H66" s="1"/>
  <c r="D11" s="1"/>
  <c r="F11" s="1"/>
  <c r="E11"/>
  <c r="I15"/>
  <c r="I30" s="1"/>
  <c r="I53" i="2"/>
  <c r="C55"/>
  <c r="H55" s="1"/>
  <c r="I55" s="1"/>
  <c r="I15"/>
  <c r="I30" s="1"/>
  <c r="H53" s="1"/>
  <c r="H56" s="1"/>
  <c r="H66" s="1"/>
  <c r="D11" s="1"/>
  <c r="I53" i="1"/>
  <c r="I56" s="1"/>
  <c r="I66" s="1"/>
  <c r="G11" s="1"/>
  <c r="I11" s="1"/>
  <c r="C55"/>
  <c r="H55" s="1"/>
  <c r="I55" s="1"/>
  <c r="H53"/>
  <c r="H56" s="1"/>
  <c r="H66" s="1"/>
  <c r="D11" s="1"/>
  <c r="F11" s="1"/>
  <c r="E11"/>
  <c r="I15"/>
  <c r="I30" s="1"/>
  <c r="F11" i="8" l="1"/>
  <c r="E11"/>
  <c r="I56"/>
  <c r="I66" s="1"/>
  <c r="G11" s="1"/>
  <c r="F11" i="7"/>
  <c r="E11"/>
  <c r="I56"/>
  <c r="I66" s="1"/>
  <c r="G11" s="1"/>
  <c r="H11" i="6"/>
  <c r="H11" i="5"/>
  <c r="H11" i="4"/>
  <c r="H11" i="3"/>
  <c r="F11" i="2"/>
  <c r="E11"/>
  <c r="I56"/>
  <c r="I66" s="1"/>
  <c r="G11" s="1"/>
  <c r="I11" s="1"/>
  <c r="H11" i="1"/>
  <c r="H11" i="8" l="1"/>
  <c r="I11"/>
  <c r="H11" i="7"/>
  <c r="I11"/>
  <c r="H11" i="2"/>
</calcChain>
</file>

<file path=xl/sharedStrings.xml><?xml version="1.0" encoding="utf-8"?>
<sst xmlns="http://schemas.openxmlformats.org/spreadsheetml/2006/main" count="938" uniqueCount="118">
  <si>
    <t>Crop Name</t>
  </si>
  <si>
    <t>Green Beans (Northeaster)</t>
  </si>
  <si>
    <t>Year</t>
  </si>
  <si>
    <t>Area Unit</t>
  </si>
  <si>
    <t>Bed</t>
  </si>
  <si>
    <t>Unit Size</t>
  </si>
  <si>
    <t>Sq. Ft</t>
  </si>
  <si>
    <t>Wage per Hour</t>
  </si>
  <si>
    <t>Fuel Price</t>
  </si>
  <si>
    <t>Income</t>
  </si>
  <si>
    <t>lbs/Bed</t>
  </si>
  <si>
    <t>yield @</t>
  </si>
  <si>
    <t>Economic</t>
  </si>
  <si>
    <t>Cash</t>
  </si>
  <si>
    <t>Gross</t>
  </si>
  <si>
    <t>less Costs</t>
  </si>
  <si>
    <t>= Net</t>
  </si>
  <si>
    <t>Breakeven</t>
  </si>
  <si>
    <t>Operation</t>
  </si>
  <si>
    <t>Unit</t>
  </si>
  <si>
    <t>Times or Qty</t>
  </si>
  <si>
    <t>Mainten-ance</t>
  </si>
  <si>
    <t>Ownership</t>
  </si>
  <si>
    <t>Operations Amount per Each App.</t>
  </si>
  <si>
    <t>Labor (hrs)</t>
  </si>
  <si>
    <t>Fuel (gal.)</t>
  </si>
  <si>
    <t>Maint</t>
  </si>
  <si>
    <t>Tillage</t>
  </si>
  <si>
    <t>Direct Seeding</t>
  </si>
  <si>
    <t>Weeding</t>
  </si>
  <si>
    <t>Drip Irrigation Setup</t>
  </si>
  <si>
    <t>Drip Irrigation</t>
  </si>
  <si>
    <t>Harvest; Picking</t>
  </si>
  <si>
    <t>Product Cleaning</t>
  </si>
  <si>
    <t xml:space="preserve">Product Packaging; Bagging </t>
  </si>
  <si>
    <t>Trellising</t>
  </si>
  <si>
    <t>End of Year Cleanup</t>
  </si>
  <si>
    <t/>
  </si>
  <si>
    <t>Total for Field Operations</t>
  </si>
  <si>
    <t>Materials</t>
  </si>
  <si>
    <t>Category</t>
  </si>
  <si>
    <t>Application</t>
  </si>
  <si>
    <t>Price</t>
  </si>
  <si>
    <t>% Units</t>
  </si>
  <si>
    <t>Rate</t>
  </si>
  <si>
    <t>/Unit @</t>
  </si>
  <si>
    <t>Per Application Unit</t>
  </si>
  <si>
    <t xml:space="preserve">Bean </t>
  </si>
  <si>
    <t>Seeds</t>
  </si>
  <si>
    <t>Seed</t>
  </si>
  <si>
    <t>Drip Line</t>
  </si>
  <si>
    <t>Equipment</t>
  </si>
  <si>
    <t>Hay</t>
  </si>
  <si>
    <t>Mulch</t>
  </si>
  <si>
    <t>Bale</t>
  </si>
  <si>
    <t>Trellising: Netting</t>
  </si>
  <si>
    <t>ft</t>
  </si>
  <si>
    <t>Markers</t>
  </si>
  <si>
    <t>Each</t>
  </si>
  <si>
    <t>Trellising: Post</t>
  </si>
  <si>
    <t>Post</t>
  </si>
  <si>
    <t>Bags</t>
  </si>
  <si>
    <t>Packaging</t>
  </si>
  <si>
    <t>Total Material Costs and Custom Hire</t>
  </si>
  <si>
    <t xml:space="preserve">Costs for Field Operations and Materials and Services </t>
  </si>
  <si>
    <t xml:space="preserve">Interest on Operations </t>
  </si>
  <si>
    <t>Cash Expense</t>
  </si>
  <si>
    <t>Interest Rate</t>
  </si>
  <si>
    <t>months</t>
  </si>
  <si>
    <t>Total Operating Expendable and Allocated Expenses per Unit Area</t>
  </si>
  <si>
    <t>Overhead (Allocated by)</t>
  </si>
  <si>
    <t>Real Estate Costs</t>
  </si>
  <si>
    <t>Taxes</t>
  </si>
  <si>
    <t>Opportunity</t>
  </si>
  <si>
    <t>Other</t>
  </si>
  <si>
    <t>Rent</t>
  </si>
  <si>
    <t>Total Cost per Unit Area</t>
  </si>
  <si>
    <t>Cucumbers (Diva)</t>
  </si>
  <si>
    <t>Seed Starting</t>
  </si>
  <si>
    <t>Transplanting</t>
  </si>
  <si>
    <t>Insect Control</t>
  </si>
  <si>
    <t>Media</t>
  </si>
  <si>
    <t>Pot</t>
  </si>
  <si>
    <t>Inserts</t>
  </si>
  <si>
    <t>Container</t>
  </si>
  <si>
    <t xml:space="preserve">Cucumber </t>
  </si>
  <si>
    <t>Flats</t>
  </si>
  <si>
    <t>Boxes</t>
  </si>
  <si>
    <t>Organic Insecticide</t>
  </si>
  <si>
    <t>Gallons</t>
  </si>
  <si>
    <t>Lettuce (Mesclun Mix)</t>
  </si>
  <si>
    <t>Harvest; Cutting</t>
  </si>
  <si>
    <t xml:space="preserve">Lettuce </t>
  </si>
  <si>
    <t>Radishes (Cherry Belle)</t>
  </si>
  <si>
    <t>Harvest; Pulling</t>
  </si>
  <si>
    <t>Radish</t>
  </si>
  <si>
    <t>Sweet Peppers (Green)</t>
  </si>
  <si>
    <t>Product Packaging; Boxing</t>
  </si>
  <si>
    <t>Pepper</t>
  </si>
  <si>
    <t>Tomatoes (Sweet Cluster)</t>
  </si>
  <si>
    <t>Tomato</t>
  </si>
  <si>
    <t>Broccoli (Marathon)</t>
  </si>
  <si>
    <t>Broccoli</t>
  </si>
  <si>
    <t>Eggplant (Orient Express)</t>
  </si>
  <si>
    <t>Eggplant</t>
  </si>
  <si>
    <t>Everyone's situation is different so no budget is accurate for more than one operation. The budgets in this workbook were developed from data collected from work done in a Master' degree program at the University of Nebraska. The following description of the growing operation is provided to enable people using these budgets the opportunity to evaluate their appropriateness.  Select inputs on the spreadsheets can be changed so the budgets can be modified as needed.</t>
  </si>
  <si>
    <t>Labor - $10.00 per hour</t>
  </si>
  <si>
    <t>Fuel - $2.60 per gallon</t>
  </si>
  <si>
    <t>Operations Interest Rate - 8%</t>
  </si>
  <si>
    <t>Investment Interest Rate - 3%</t>
  </si>
  <si>
    <t>Current Structure Value - $4,000</t>
  </si>
  <si>
    <t>Structure Value in 5 years - $2,000</t>
  </si>
  <si>
    <t>Annual Overhead - $695 (Overhead allocated proportionately by gross income)</t>
  </si>
  <si>
    <t>Bed Size - 4 feet by 10 feet</t>
  </si>
  <si>
    <t xml:space="preserve">Real Estate Value per Acre - $4,000 </t>
  </si>
  <si>
    <t>Real Estate Tax per Acre - $20.00</t>
  </si>
  <si>
    <t>Budgeting Assumptions</t>
  </si>
  <si>
    <t>Beds Grown</t>
  </si>
</sst>
</file>

<file path=xl/styles.xml><?xml version="1.0" encoding="utf-8"?>
<styleSheet xmlns="http://schemas.openxmlformats.org/spreadsheetml/2006/main">
  <numFmts count="1">
    <numFmt numFmtId="44" formatCode="_(&quot;$&quot;* #,##0.00_);_(&quot;$&quot;* \(#,##0.00\);_(&quot;$&quot;* &quot;-&quot;??_);_(@_)"/>
  </numFmts>
  <fonts count="16">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0"/>
      <color rgb="FF0070C0"/>
      <name val="Arial"/>
      <family val="2"/>
    </font>
    <font>
      <b/>
      <sz val="12"/>
      <color theme="1"/>
      <name val="Arial"/>
      <family val="2"/>
    </font>
    <font>
      <sz val="12"/>
      <color theme="1"/>
      <name val="Arial"/>
      <family val="2"/>
    </font>
    <font>
      <b/>
      <sz val="14"/>
      <color indexed="8"/>
      <name val="Arial"/>
      <family val="2"/>
    </font>
    <font>
      <b/>
      <sz val="14"/>
      <color theme="1"/>
      <name val="Arial"/>
      <family val="2"/>
    </font>
    <font>
      <b/>
      <sz val="10"/>
      <color indexed="8"/>
      <name val="Arial"/>
      <family val="2"/>
    </font>
    <font>
      <b/>
      <sz val="16"/>
      <color theme="1"/>
      <name val="Arial"/>
      <family val="2"/>
    </font>
    <font>
      <b/>
      <sz val="10"/>
      <name val="Arial"/>
      <family val="2"/>
    </font>
    <font>
      <b/>
      <sz val="14"/>
      <color rgb="FF000000"/>
      <name val="Calibri"/>
      <family val="2"/>
    </font>
    <font>
      <sz val="48"/>
      <color theme="1"/>
      <name val="Arial"/>
      <family val="2"/>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FFF99"/>
        <bgColor indexed="64"/>
      </patternFill>
    </fill>
    <fill>
      <patternFill patternType="solid">
        <fgColor theme="1"/>
        <bgColor indexed="64"/>
      </patternFill>
    </fill>
    <fill>
      <patternFill patternType="solid">
        <fgColor rgb="FF66FFFF"/>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0" fillId="2" borderId="0" xfId="0" applyFill="1" applyProtection="1"/>
    <xf numFmtId="0" fontId="5" fillId="3" borderId="0" xfId="0" applyFont="1" applyFill="1"/>
    <xf numFmtId="0" fontId="0" fillId="2" borderId="0" xfId="0" applyFill="1" applyAlignment="1" applyProtection="1">
      <alignment horizontal="left"/>
    </xf>
    <xf numFmtId="0" fontId="6" fillId="2" borderId="0" xfId="0" applyFont="1" applyFill="1" applyProtection="1"/>
    <xf numFmtId="0" fontId="0" fillId="4" borderId="0" xfId="0" applyFill="1" applyBorder="1" applyAlignment="1" applyProtection="1"/>
    <xf numFmtId="0" fontId="0" fillId="4" borderId="0" xfId="0" applyFill="1" applyProtection="1"/>
    <xf numFmtId="0" fontId="6" fillId="2" borderId="0" xfId="0" applyFont="1" applyFill="1" applyAlignment="1" applyProtection="1">
      <alignment horizontal="right"/>
    </xf>
    <xf numFmtId="1" fontId="0" fillId="4" borderId="0" xfId="0" applyNumberFormat="1" applyFill="1" applyBorder="1" applyAlignment="1" applyProtection="1">
      <alignment horizontal="left"/>
    </xf>
    <xf numFmtId="0" fontId="6" fillId="2" borderId="0" xfId="0" applyFont="1" applyFill="1" applyAlignment="1" applyProtection="1"/>
    <xf numFmtId="0" fontId="0" fillId="2" borderId="0" xfId="0" applyFill="1" applyBorder="1" applyAlignment="1" applyProtection="1">
      <alignment horizontal="left"/>
    </xf>
    <xf numFmtId="0" fontId="0" fillId="4" borderId="0" xfId="0" applyFill="1" applyBorder="1" applyAlignment="1" applyProtection="1">
      <alignment horizontal="right"/>
    </xf>
    <xf numFmtId="0" fontId="6" fillId="2" borderId="0" xfId="0" applyFont="1" applyFill="1" applyAlignment="1" applyProtection="1">
      <alignment horizontal="left"/>
    </xf>
    <xf numFmtId="0" fontId="0" fillId="2" borderId="0" xfId="0" applyFill="1" applyBorder="1" applyAlignment="1" applyProtection="1">
      <alignment horizontal="center"/>
    </xf>
    <xf numFmtId="44" fontId="0" fillId="4" borderId="0" xfId="1" applyFont="1" applyFill="1" applyBorder="1" applyAlignment="1" applyProtection="1"/>
    <xf numFmtId="44" fontId="0" fillId="4" borderId="0" xfId="1" applyFont="1" applyFill="1" applyBorder="1" applyAlignment="1" applyProtection="1">
      <alignment horizontal="left"/>
    </xf>
    <xf numFmtId="0" fontId="0" fillId="2" borderId="0" xfId="0" applyFill="1" applyBorder="1" applyAlignment="1" applyProtection="1">
      <alignment horizontal="right"/>
    </xf>
    <xf numFmtId="0" fontId="7" fillId="2" borderId="0" xfId="0" applyFont="1" applyFill="1" applyProtection="1"/>
    <xf numFmtId="0" fontId="0" fillId="0" borderId="0" xfId="0" applyFill="1" applyBorder="1" applyAlignment="1" applyProtection="1">
      <alignment horizontal="center"/>
    </xf>
    <xf numFmtId="0" fontId="8" fillId="2" borderId="0" xfId="0" applyFont="1" applyFill="1" applyProtection="1"/>
    <xf numFmtId="2" fontId="0" fillId="4" borderId="0" xfId="0" applyNumberFormat="1" applyFill="1" applyBorder="1" applyAlignment="1" applyProtection="1">
      <alignment horizontal="right"/>
    </xf>
    <xf numFmtId="0" fontId="0" fillId="2" borderId="0" xfId="0" applyFill="1" applyBorder="1" applyProtection="1"/>
    <xf numFmtId="0" fontId="6" fillId="2" borderId="0" xfId="0" applyFont="1" applyFill="1" applyAlignment="1" applyProtection="1">
      <alignment horizontal="center"/>
    </xf>
    <xf numFmtId="44" fontId="0" fillId="4" borderId="0" xfId="1" applyFont="1" applyFill="1" applyBorder="1" applyAlignment="1" applyProtection="1">
      <alignment horizontal="right"/>
    </xf>
    <xf numFmtId="0" fontId="3" fillId="2" borderId="0" xfId="0" applyFont="1" applyFill="1" applyProtection="1"/>
    <xf numFmtId="2" fontId="0" fillId="2" borderId="0" xfId="0" applyNumberFormat="1" applyFill="1" applyBorder="1" applyAlignment="1" applyProtection="1">
      <alignment horizontal="right"/>
    </xf>
    <xf numFmtId="0" fontId="9" fillId="2" borderId="0" xfId="0" applyFont="1" applyFill="1" applyAlignment="1" applyProtection="1"/>
    <xf numFmtId="2" fontId="3" fillId="2" borderId="0" xfId="0" applyNumberFormat="1" applyFont="1" applyFill="1" applyBorder="1" applyAlignment="1" applyProtection="1">
      <alignment horizontal="right"/>
    </xf>
    <xf numFmtId="4" fontId="3" fillId="2" borderId="4" xfId="0" applyNumberFormat="1" applyFont="1" applyFill="1" applyBorder="1" applyAlignment="1" applyProtection="1">
      <alignment horizontal="right"/>
    </xf>
    <xf numFmtId="4" fontId="3" fillId="2" borderId="5" xfId="0" quotePrefix="1" applyNumberFormat="1" applyFont="1" applyFill="1" applyBorder="1" applyAlignment="1" applyProtection="1">
      <alignment horizontal="center"/>
    </xf>
    <xf numFmtId="0" fontId="10" fillId="2" borderId="5" xfId="0" applyFont="1" applyFill="1" applyBorder="1" applyAlignment="1" applyProtection="1">
      <alignment wrapText="1"/>
    </xf>
    <xf numFmtId="4" fontId="3" fillId="2" borderId="6" xfId="0" applyNumberFormat="1" applyFont="1" applyFill="1" applyBorder="1" applyAlignment="1" applyProtection="1">
      <alignment horizontal="right"/>
    </xf>
    <xf numFmtId="4" fontId="3" fillId="2" borderId="0" xfId="0" quotePrefix="1" applyNumberFormat="1" applyFont="1" applyFill="1" applyBorder="1" applyAlignment="1" applyProtection="1">
      <alignment horizontal="right"/>
    </xf>
    <xf numFmtId="0" fontId="10" fillId="2" borderId="7" xfId="0" applyFont="1" applyFill="1" applyBorder="1" applyAlignment="1" applyProtection="1">
      <alignment wrapText="1"/>
    </xf>
    <xf numFmtId="4" fontId="0" fillId="0" borderId="0" xfId="0" applyNumberFormat="1" applyFill="1" applyBorder="1" applyAlignment="1" applyProtection="1">
      <alignment horizontal="right"/>
    </xf>
    <xf numFmtId="4" fontId="0" fillId="2" borderId="1" xfId="0" applyNumberFormat="1" applyFill="1" applyBorder="1" applyAlignment="1" applyProtection="1"/>
    <xf numFmtId="4" fontId="0" fillId="0" borderId="2" xfId="0" applyNumberFormat="1" applyFill="1" applyBorder="1" applyAlignment="1" applyProtection="1"/>
    <xf numFmtId="2" fontId="0" fillId="2" borderId="2" xfId="0" applyNumberFormat="1" applyFill="1" applyBorder="1" applyProtection="1"/>
    <xf numFmtId="4" fontId="0" fillId="0" borderId="1" xfId="0" applyNumberFormat="1" applyFill="1" applyBorder="1" applyAlignment="1" applyProtection="1"/>
    <xf numFmtId="4" fontId="0" fillId="2" borderId="2" xfId="0" applyNumberFormat="1" applyFill="1" applyBorder="1" applyProtection="1"/>
    <xf numFmtId="2" fontId="0" fillId="2" borderId="3" xfId="0" applyNumberFormat="1" applyFill="1" applyBorder="1" applyProtection="1"/>
    <xf numFmtId="0" fontId="0" fillId="2" borderId="0" xfId="0" applyFont="1" applyFill="1" applyProtection="1"/>
    <xf numFmtId="0" fontId="2" fillId="5" borderId="0" xfId="0" applyFont="1" applyFill="1"/>
    <xf numFmtId="0" fontId="12" fillId="0" borderId="10" xfId="0" applyFont="1" applyFill="1" applyBorder="1" applyAlignment="1">
      <alignment horizontal="center"/>
    </xf>
    <xf numFmtId="0" fontId="0" fillId="4" borderId="0" xfId="0" applyFill="1" applyBorder="1" applyProtection="1">
      <protection locked="0"/>
    </xf>
    <xf numFmtId="0" fontId="0" fillId="4" borderId="0" xfId="0" applyFill="1" applyBorder="1" applyAlignment="1" applyProtection="1">
      <alignment horizontal="center"/>
      <protection locked="0"/>
    </xf>
    <xf numFmtId="2" fontId="0" fillId="2" borderId="0" xfId="0" applyNumberFormat="1" applyFill="1" applyAlignment="1" applyProtection="1">
      <alignment horizontal="right"/>
    </xf>
    <xf numFmtId="2" fontId="0" fillId="0" borderId="12" xfId="0" applyNumberFormat="1" applyFill="1" applyBorder="1" applyAlignment="1" applyProtection="1">
      <alignment horizontal="right"/>
      <protection locked="0"/>
    </xf>
    <xf numFmtId="39" fontId="0" fillId="4" borderId="13" xfId="0" applyNumberFormat="1" applyFont="1" applyFill="1" applyBorder="1"/>
    <xf numFmtId="44" fontId="0" fillId="4" borderId="13" xfId="1" applyFont="1" applyFill="1" applyBorder="1"/>
    <xf numFmtId="0" fontId="4" fillId="2" borderId="14" xfId="0" applyFont="1" applyFill="1" applyBorder="1" applyProtection="1">
      <protection locked="0"/>
    </xf>
    <xf numFmtId="0" fontId="4" fillId="2" borderId="14" xfId="0" applyFont="1" applyFill="1" applyBorder="1" applyAlignment="1" applyProtection="1">
      <alignment horizontal="center"/>
      <protection locked="0"/>
    </xf>
    <xf numFmtId="0" fontId="0" fillId="2" borderId="14" xfId="0" applyFill="1" applyBorder="1" applyProtection="1"/>
    <xf numFmtId="2" fontId="0" fillId="2" borderId="0" xfId="0" applyNumberFormat="1" applyFill="1" applyProtection="1"/>
    <xf numFmtId="0" fontId="3" fillId="2" borderId="10" xfId="0" applyFont="1" applyFill="1" applyBorder="1" applyAlignment="1" applyProtection="1">
      <alignment horizontal="center"/>
    </xf>
    <xf numFmtId="0" fontId="3" fillId="2" borderId="10" xfId="0" applyFont="1" applyFill="1" applyBorder="1" applyAlignment="1" applyProtection="1">
      <alignment horizontal="right"/>
    </xf>
    <xf numFmtId="0" fontId="3" fillId="2" borderId="10" xfId="0" applyFont="1" applyFill="1" applyBorder="1" applyAlignment="1" applyProtection="1">
      <alignment horizontal="left"/>
    </xf>
    <xf numFmtId="0" fontId="3" fillId="2" borderId="10" xfId="0" applyFont="1" applyFill="1" applyBorder="1" applyAlignment="1" applyProtection="1">
      <alignment horizontal="center" wrapText="1"/>
    </xf>
    <xf numFmtId="0" fontId="0" fillId="4" borderId="19" xfId="0" applyFill="1" applyBorder="1" applyAlignment="1" applyProtection="1"/>
    <xf numFmtId="9" fontId="0" fillId="4" borderId="0" xfId="2" applyFont="1" applyFill="1" applyBorder="1" applyAlignment="1" applyProtection="1">
      <alignment horizontal="right"/>
    </xf>
    <xf numFmtId="4" fontId="0" fillId="4" borderId="0" xfId="0" applyNumberFormat="1" applyFill="1" applyBorder="1" applyAlignment="1" applyProtection="1">
      <alignment horizontal="right"/>
    </xf>
    <xf numFmtId="4" fontId="0" fillId="4" borderId="0" xfId="0" applyNumberFormat="1" applyFill="1" applyBorder="1" applyAlignment="1" applyProtection="1">
      <alignment horizontal="left"/>
    </xf>
    <xf numFmtId="40" fontId="0" fillId="2" borderId="12" xfId="2" applyNumberFormat="1" applyFont="1" applyFill="1" applyBorder="1" applyAlignment="1" applyProtection="1">
      <alignment horizontal="right"/>
      <protection locked="0"/>
    </xf>
    <xf numFmtId="40" fontId="0" fillId="2" borderId="20" xfId="2" applyNumberFormat="1" applyFont="1" applyFill="1" applyBorder="1" applyAlignment="1" applyProtection="1">
      <alignment horizontal="right"/>
      <protection locked="0"/>
    </xf>
    <xf numFmtId="38" fontId="0" fillId="2" borderId="20" xfId="2" applyNumberFormat="1" applyFont="1" applyFill="1" applyBorder="1" applyAlignment="1" applyProtection="1">
      <alignment horizontal="right"/>
      <protection locked="0"/>
    </xf>
    <xf numFmtId="0" fontId="0" fillId="2" borderId="14" xfId="0" applyFill="1" applyBorder="1" applyAlignment="1" applyProtection="1"/>
    <xf numFmtId="2" fontId="0" fillId="2" borderId="14" xfId="0" applyNumberFormat="1" applyFill="1" applyBorder="1" applyProtection="1"/>
    <xf numFmtId="9" fontId="0" fillId="2" borderId="14" xfId="2" applyFont="1" applyFill="1" applyBorder="1" applyProtection="1"/>
    <xf numFmtId="0" fontId="10" fillId="2" borderId="8" xfId="0" applyFont="1" applyFill="1" applyBorder="1" applyAlignment="1" applyProtection="1">
      <alignment horizontal="center"/>
    </xf>
    <xf numFmtId="2" fontId="0" fillId="2" borderId="9" xfId="0" applyNumberFormat="1" applyFill="1" applyBorder="1" applyProtection="1"/>
    <xf numFmtId="0" fontId="0" fillId="2" borderId="0" xfId="0" applyFill="1" applyAlignment="1" applyProtection="1">
      <alignment horizontal="right"/>
    </xf>
    <xf numFmtId="0" fontId="0" fillId="2" borderId="0" xfId="0" applyFill="1" applyAlignment="1" applyProtection="1">
      <alignment horizontal="center"/>
    </xf>
    <xf numFmtId="0" fontId="0" fillId="2" borderId="21" xfId="0" applyFill="1" applyBorder="1" applyProtection="1"/>
    <xf numFmtId="10" fontId="0" fillId="4" borderId="0" xfId="2" applyNumberFormat="1" applyFont="1" applyFill="1" applyProtection="1"/>
    <xf numFmtId="10" fontId="0" fillId="2" borderId="0" xfId="2" applyNumberFormat="1" applyFont="1" applyFill="1" applyProtection="1"/>
    <xf numFmtId="2" fontId="0" fillId="4" borderId="0" xfId="0" applyNumberFormat="1" applyFill="1" applyAlignment="1" applyProtection="1">
      <alignment horizontal="center"/>
    </xf>
    <xf numFmtId="2" fontId="0" fillId="2" borderId="21" xfId="0" applyNumberFormat="1" applyFill="1" applyBorder="1" applyProtection="1"/>
    <xf numFmtId="9" fontId="0" fillId="2" borderId="0" xfId="0" applyNumberFormat="1" applyFill="1" applyProtection="1"/>
    <xf numFmtId="4" fontId="0" fillId="4" borderId="21" xfId="0" applyNumberFormat="1" applyFill="1" applyBorder="1" applyProtection="1"/>
    <xf numFmtId="4" fontId="0" fillId="2" borderId="21" xfId="0" applyNumberFormat="1" applyFill="1" applyBorder="1" applyProtection="1"/>
    <xf numFmtId="4" fontId="0" fillId="0" borderId="21" xfId="0" applyNumberFormat="1" applyFill="1" applyBorder="1" applyProtection="1"/>
    <xf numFmtId="4" fontId="0" fillId="2" borderId="11" xfId="0" applyNumberFormat="1" applyFill="1" applyBorder="1" applyProtection="1"/>
    <xf numFmtId="4" fontId="0" fillId="2" borderId="13" xfId="0" applyNumberFormat="1" applyFill="1" applyBorder="1" applyProtection="1"/>
    <xf numFmtId="0" fontId="5" fillId="3" borderId="0" xfId="0" applyFont="1" applyFill="1" applyProtection="1"/>
    <xf numFmtId="2" fontId="5" fillId="3" borderId="0" xfId="0" applyNumberFormat="1" applyFont="1" applyFill="1" applyProtection="1"/>
    <xf numFmtId="0" fontId="0" fillId="3" borderId="0" xfId="0" applyFill="1"/>
    <xf numFmtId="0" fontId="5" fillId="3" borderId="0" xfId="0" applyFont="1" applyFill="1" applyBorder="1" applyAlignment="1">
      <alignment horizontal="center"/>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9"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0" fontId="3" fillId="2" borderId="8"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8" xfId="0" applyFont="1" applyFill="1" applyBorder="1" applyAlignment="1" applyProtection="1">
      <alignment horizontal="center" wrapText="1"/>
    </xf>
    <xf numFmtId="0" fontId="3" fillId="2" borderId="10" xfId="0" applyFont="1" applyFill="1" applyBorder="1" applyAlignment="1" applyProtection="1">
      <alignment horizontal="center" wrapText="1"/>
    </xf>
    <xf numFmtId="0" fontId="11" fillId="2" borderId="9" xfId="0" applyFont="1" applyFill="1" applyBorder="1" applyAlignment="1" applyProtection="1">
      <alignment horizontal="left" wrapText="1"/>
    </xf>
    <xf numFmtId="0" fontId="0" fillId="0" borderId="11" xfId="0" applyBorder="1" applyAlignment="1" applyProtection="1">
      <alignment horizontal="left" wrapText="1"/>
    </xf>
    <xf numFmtId="0" fontId="3" fillId="2" borderId="15" xfId="0" applyFont="1" applyFill="1" applyBorder="1" applyAlignment="1" applyProtection="1">
      <alignment horizontal="center"/>
    </xf>
    <xf numFmtId="0" fontId="3" fillId="2" borderId="16" xfId="0" applyFont="1" applyFill="1" applyBorder="1" applyAlignment="1" applyProtection="1">
      <alignment horizontal="center"/>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11" fillId="2" borderId="8" xfId="0" applyFont="1" applyFill="1" applyBorder="1" applyAlignment="1" applyProtection="1">
      <alignment horizontal="left"/>
    </xf>
    <xf numFmtId="0" fontId="11" fillId="2" borderId="10" xfId="0" applyFont="1" applyFill="1" applyBorder="1" applyAlignment="1" applyProtection="1">
      <alignment horizontal="left"/>
    </xf>
    <xf numFmtId="0" fontId="14" fillId="6" borderId="0" xfId="0" applyFont="1" applyFill="1" applyAlignment="1">
      <alignment horizontal="center"/>
    </xf>
    <xf numFmtId="0" fontId="0" fillId="6" borderId="0" xfId="0" applyFill="1"/>
    <xf numFmtId="0" fontId="13" fillId="6" borderId="0" xfId="0" applyFont="1" applyFill="1" applyAlignment="1">
      <alignment horizontal="left" wrapText="1"/>
    </xf>
    <xf numFmtId="0" fontId="13" fillId="6" borderId="8" xfId="0" applyFont="1" applyFill="1" applyBorder="1" applyAlignment="1">
      <alignment horizontal="left" wrapText="1"/>
    </xf>
    <xf numFmtId="0" fontId="13" fillId="6" borderId="1" xfId="0" applyFont="1" applyFill="1" applyBorder="1" applyAlignment="1">
      <alignment horizontal="left" wrapText="1"/>
    </xf>
    <xf numFmtId="0" fontId="13" fillId="6" borderId="2" xfId="0" applyFont="1" applyFill="1" applyBorder="1" applyAlignment="1">
      <alignment horizontal="left" wrapText="1"/>
    </xf>
    <xf numFmtId="0" fontId="13" fillId="6" borderId="3" xfId="0" applyFont="1" applyFill="1" applyBorder="1" applyAlignment="1">
      <alignment horizontal="left" wrapText="1"/>
    </xf>
    <xf numFmtId="0" fontId="13" fillId="6" borderId="0" xfId="0" applyFont="1" applyFill="1" applyBorder="1" applyAlignment="1">
      <alignment horizontal="left" wrapText="1"/>
    </xf>
    <xf numFmtId="0" fontId="13" fillId="6" borderId="1" xfId="0" applyFont="1" applyFill="1" applyBorder="1" applyAlignment="1">
      <alignment horizontal="left" wrapText="1"/>
    </xf>
    <xf numFmtId="0" fontId="15" fillId="6" borderId="3" xfId="0" applyFont="1" applyFill="1" applyBorder="1" applyProtection="1">
      <protection locked="0"/>
    </xf>
    <xf numFmtId="4" fontId="15" fillId="6" borderId="13" xfId="0" applyNumberFormat="1" applyFont="1" applyFill="1" applyBorder="1" applyProtection="1">
      <protection locked="0"/>
    </xf>
    <xf numFmtId="4" fontId="15" fillId="6" borderId="8" xfId="0" applyNumberFormat="1" applyFont="1" applyFill="1" applyBorder="1" applyProtection="1">
      <protection locked="0"/>
    </xf>
    <xf numFmtId="0" fontId="13" fillId="6" borderId="9" xfId="0" applyFont="1" applyFill="1" applyBorder="1" applyAlignment="1">
      <alignment horizontal="left" wrapText="1"/>
    </xf>
    <xf numFmtId="0" fontId="13" fillId="6" borderId="13" xfId="0" applyFont="1" applyFill="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485774</xdr:colOff>
      <xdr:row>8</xdr:row>
      <xdr:rowOff>19050</xdr:rowOff>
    </xdr:from>
    <xdr:to>
      <xdr:col>14</xdr:col>
      <xdr:colOff>133349</xdr:colOff>
      <xdr:row>29</xdr:row>
      <xdr:rowOff>104775</xdr:rowOff>
    </xdr:to>
    <xdr:sp macro="" textlink="">
      <xdr:nvSpPr>
        <xdr:cNvPr id="2" name="Rounded Rectangle 1"/>
        <xdr:cNvSpPr/>
      </xdr:nvSpPr>
      <xdr:spPr>
        <a:xfrm>
          <a:off x="485774" y="1314450"/>
          <a:ext cx="8181975" cy="3486150"/>
        </a:xfrm>
        <a:prstGeom prst="roundRect">
          <a:avLst/>
        </a:prstGeom>
        <a:solidFill>
          <a:srgbClr val="FFFF00"/>
        </a:solidFill>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r>
            <a:rPr lang="en-US" sz="6000"/>
            <a:t>2010 Budgets</a:t>
          </a:r>
          <a:r>
            <a:rPr lang="en-US" sz="6000" baseline="0"/>
            <a:t> for Horticultural Crops Grown in a Hightunnel</a:t>
          </a:r>
        </a:p>
        <a:p>
          <a:pPr algn="ctr"/>
          <a:endParaRPr lang="en-US" sz="6000"/>
        </a:p>
      </xdr:txBody>
    </xdr:sp>
    <xdr:clientData/>
  </xdr:twoCellAnchor>
  <xdr:twoCellAnchor>
    <xdr:from>
      <xdr:col>1</xdr:col>
      <xdr:colOff>180975</xdr:colOff>
      <xdr:row>32</xdr:row>
      <xdr:rowOff>142874</xdr:rowOff>
    </xdr:from>
    <xdr:to>
      <xdr:col>14</xdr:col>
      <xdr:colOff>171450</xdr:colOff>
      <xdr:row>41</xdr:row>
      <xdr:rowOff>76200</xdr:rowOff>
    </xdr:to>
    <xdr:sp macro="" textlink="">
      <xdr:nvSpPr>
        <xdr:cNvPr id="3" name="TextBox 2"/>
        <xdr:cNvSpPr txBox="1"/>
      </xdr:nvSpPr>
      <xdr:spPr>
        <a:xfrm>
          <a:off x="790575" y="5324474"/>
          <a:ext cx="7915275" cy="1390651"/>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a:solidFill>
                <a:srgbClr val="FFFF00"/>
              </a:solidFill>
            </a:rPr>
            <a:t>by Natalie Fullerton, Graduate Student</a:t>
          </a:r>
        </a:p>
        <a:p>
          <a:pPr algn="ctr"/>
          <a:r>
            <a:rPr lang="en-US" sz="2400">
              <a:solidFill>
                <a:srgbClr val="FFFF00"/>
              </a:solidFill>
            </a:rPr>
            <a:t>and</a:t>
          </a:r>
        </a:p>
        <a:p>
          <a:pPr algn="ctr"/>
          <a:r>
            <a:rPr lang="en-US" sz="2400">
              <a:solidFill>
                <a:srgbClr val="FFFF00"/>
              </a:solidFill>
            </a:rPr>
            <a:t>Roger Wilson, Farm Management / Enterprise</a:t>
          </a:r>
          <a:r>
            <a:rPr lang="en-US" sz="2400" baseline="0">
              <a:solidFill>
                <a:srgbClr val="FFFF00"/>
              </a:solidFill>
            </a:rPr>
            <a:t> Budget Analyst</a:t>
          </a:r>
          <a:endParaRPr lang="en-US" sz="2400">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28573</xdr:colOff>
      <xdr:row>0</xdr:row>
      <xdr:rowOff>19049</xdr:rowOff>
    </xdr:from>
    <xdr:to>
      <xdr:col>1</xdr:col>
      <xdr:colOff>1457323</xdr:colOff>
      <xdr:row>1</xdr:row>
      <xdr:rowOff>6192</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428623" y="19049"/>
          <a:ext cx="1428750" cy="606268"/>
        </a:xfrm>
        <a:prstGeom prst="rect">
          <a:avLst/>
        </a:prstGeom>
      </xdr:spPr>
    </xdr:pic>
    <xdr:clientData/>
  </xdr:twoCellAnchor>
  <xdr:oneCellAnchor>
    <xdr:from>
      <xdr:col>4</xdr:col>
      <xdr:colOff>9525</xdr:colOff>
      <xdr:row>0</xdr:row>
      <xdr:rowOff>0</xdr:rowOff>
    </xdr:from>
    <xdr:ext cx="3305175" cy="666750"/>
    <xdr:sp macro="" textlink="">
      <xdr:nvSpPr>
        <xdr:cNvPr id="3" name="Rectangle 2"/>
        <xdr:cNvSpPr/>
      </xdr:nvSpPr>
      <xdr:spPr>
        <a:xfrm>
          <a:off x="3552825" y="0"/>
          <a:ext cx="3305175" cy="666750"/>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 Crops</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 </a:t>
          </a: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Budgeting Tool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28573</xdr:colOff>
      <xdr:row>0</xdr:row>
      <xdr:rowOff>19049</xdr:rowOff>
    </xdr:from>
    <xdr:to>
      <xdr:col>1</xdr:col>
      <xdr:colOff>1457323</xdr:colOff>
      <xdr:row>1</xdr:row>
      <xdr:rowOff>6192</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428623" y="19049"/>
          <a:ext cx="1428750" cy="606268"/>
        </a:xfrm>
        <a:prstGeom prst="rect">
          <a:avLst/>
        </a:prstGeom>
      </xdr:spPr>
    </xdr:pic>
    <xdr:clientData/>
  </xdr:twoCellAnchor>
  <xdr:oneCellAnchor>
    <xdr:from>
      <xdr:col>4</xdr:col>
      <xdr:colOff>9525</xdr:colOff>
      <xdr:row>0</xdr:row>
      <xdr:rowOff>0</xdr:rowOff>
    </xdr:from>
    <xdr:ext cx="3305175" cy="666750"/>
    <xdr:sp macro="" textlink="">
      <xdr:nvSpPr>
        <xdr:cNvPr id="3" name="Rectangle 2"/>
        <xdr:cNvSpPr/>
      </xdr:nvSpPr>
      <xdr:spPr>
        <a:xfrm>
          <a:off x="3552825" y="0"/>
          <a:ext cx="3305175" cy="666750"/>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 Crops</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 </a:t>
          </a: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Budgeting Tool</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28573</xdr:colOff>
      <xdr:row>0</xdr:row>
      <xdr:rowOff>19049</xdr:rowOff>
    </xdr:from>
    <xdr:to>
      <xdr:col>1</xdr:col>
      <xdr:colOff>1457323</xdr:colOff>
      <xdr:row>1</xdr:row>
      <xdr:rowOff>6192</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428623" y="19049"/>
          <a:ext cx="1428750" cy="606268"/>
        </a:xfrm>
        <a:prstGeom prst="rect">
          <a:avLst/>
        </a:prstGeom>
      </xdr:spPr>
    </xdr:pic>
    <xdr:clientData/>
  </xdr:twoCellAnchor>
  <xdr:oneCellAnchor>
    <xdr:from>
      <xdr:col>4</xdr:col>
      <xdr:colOff>9525</xdr:colOff>
      <xdr:row>0</xdr:row>
      <xdr:rowOff>0</xdr:rowOff>
    </xdr:from>
    <xdr:ext cx="3305175" cy="666750"/>
    <xdr:sp macro="" textlink="">
      <xdr:nvSpPr>
        <xdr:cNvPr id="3" name="Rectangle 2"/>
        <xdr:cNvSpPr/>
      </xdr:nvSpPr>
      <xdr:spPr>
        <a:xfrm>
          <a:off x="3552825" y="0"/>
          <a:ext cx="3305175" cy="666750"/>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 Crops</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 </a:t>
          </a: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Budgeting Tool</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28573</xdr:colOff>
      <xdr:row>0</xdr:row>
      <xdr:rowOff>19049</xdr:rowOff>
    </xdr:from>
    <xdr:to>
      <xdr:col>1</xdr:col>
      <xdr:colOff>1457323</xdr:colOff>
      <xdr:row>1</xdr:row>
      <xdr:rowOff>6192</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428623" y="19049"/>
          <a:ext cx="1428750" cy="606268"/>
        </a:xfrm>
        <a:prstGeom prst="rect">
          <a:avLst/>
        </a:prstGeom>
      </xdr:spPr>
    </xdr:pic>
    <xdr:clientData/>
  </xdr:twoCellAnchor>
  <xdr:oneCellAnchor>
    <xdr:from>
      <xdr:col>4</xdr:col>
      <xdr:colOff>9525</xdr:colOff>
      <xdr:row>0</xdr:row>
      <xdr:rowOff>0</xdr:rowOff>
    </xdr:from>
    <xdr:ext cx="3305175" cy="666750"/>
    <xdr:sp macro="" textlink="">
      <xdr:nvSpPr>
        <xdr:cNvPr id="3" name="Rectangle 2"/>
        <xdr:cNvSpPr/>
      </xdr:nvSpPr>
      <xdr:spPr>
        <a:xfrm>
          <a:off x="3552825" y="0"/>
          <a:ext cx="3305175" cy="666750"/>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 Crops</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 </a:t>
          </a: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Budgeting Tool</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28573</xdr:colOff>
      <xdr:row>0</xdr:row>
      <xdr:rowOff>19049</xdr:rowOff>
    </xdr:from>
    <xdr:to>
      <xdr:col>1</xdr:col>
      <xdr:colOff>1457323</xdr:colOff>
      <xdr:row>1</xdr:row>
      <xdr:rowOff>6192</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428623" y="19049"/>
          <a:ext cx="1428750" cy="606268"/>
        </a:xfrm>
        <a:prstGeom prst="rect">
          <a:avLst/>
        </a:prstGeom>
      </xdr:spPr>
    </xdr:pic>
    <xdr:clientData/>
  </xdr:twoCellAnchor>
  <xdr:oneCellAnchor>
    <xdr:from>
      <xdr:col>4</xdr:col>
      <xdr:colOff>9525</xdr:colOff>
      <xdr:row>0</xdr:row>
      <xdr:rowOff>0</xdr:rowOff>
    </xdr:from>
    <xdr:ext cx="3305175" cy="666750"/>
    <xdr:sp macro="" textlink="">
      <xdr:nvSpPr>
        <xdr:cNvPr id="3" name="Rectangle 2"/>
        <xdr:cNvSpPr/>
      </xdr:nvSpPr>
      <xdr:spPr>
        <a:xfrm>
          <a:off x="3552825" y="0"/>
          <a:ext cx="3305175" cy="666750"/>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 Crops</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 </a:t>
          </a: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Budgeting Tool</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28573</xdr:colOff>
      <xdr:row>0</xdr:row>
      <xdr:rowOff>19049</xdr:rowOff>
    </xdr:from>
    <xdr:to>
      <xdr:col>1</xdr:col>
      <xdr:colOff>1457323</xdr:colOff>
      <xdr:row>1</xdr:row>
      <xdr:rowOff>6192</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428623" y="19049"/>
          <a:ext cx="1428750" cy="606268"/>
        </a:xfrm>
        <a:prstGeom prst="rect">
          <a:avLst/>
        </a:prstGeom>
      </xdr:spPr>
    </xdr:pic>
    <xdr:clientData/>
  </xdr:twoCellAnchor>
  <xdr:oneCellAnchor>
    <xdr:from>
      <xdr:col>4</xdr:col>
      <xdr:colOff>9525</xdr:colOff>
      <xdr:row>0</xdr:row>
      <xdr:rowOff>0</xdr:rowOff>
    </xdr:from>
    <xdr:ext cx="3305175" cy="666750"/>
    <xdr:sp macro="" textlink="">
      <xdr:nvSpPr>
        <xdr:cNvPr id="3" name="Rectangle 2"/>
        <xdr:cNvSpPr/>
      </xdr:nvSpPr>
      <xdr:spPr>
        <a:xfrm>
          <a:off x="3552825" y="0"/>
          <a:ext cx="3305175" cy="666750"/>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 Crops</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 </a:t>
          </a: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Budgeting Tool</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28573</xdr:colOff>
      <xdr:row>0</xdr:row>
      <xdr:rowOff>19049</xdr:rowOff>
    </xdr:from>
    <xdr:to>
      <xdr:col>1</xdr:col>
      <xdr:colOff>1457323</xdr:colOff>
      <xdr:row>1</xdr:row>
      <xdr:rowOff>6192</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428623" y="19049"/>
          <a:ext cx="1428750" cy="606268"/>
        </a:xfrm>
        <a:prstGeom prst="rect">
          <a:avLst/>
        </a:prstGeom>
      </xdr:spPr>
    </xdr:pic>
    <xdr:clientData/>
  </xdr:twoCellAnchor>
  <xdr:oneCellAnchor>
    <xdr:from>
      <xdr:col>4</xdr:col>
      <xdr:colOff>9525</xdr:colOff>
      <xdr:row>0</xdr:row>
      <xdr:rowOff>0</xdr:rowOff>
    </xdr:from>
    <xdr:ext cx="3305175" cy="666750"/>
    <xdr:sp macro="" textlink="">
      <xdr:nvSpPr>
        <xdr:cNvPr id="3" name="Rectangle 2"/>
        <xdr:cNvSpPr/>
      </xdr:nvSpPr>
      <xdr:spPr>
        <a:xfrm>
          <a:off x="3552825" y="0"/>
          <a:ext cx="3305175" cy="666750"/>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 Crops</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 </a:t>
          </a: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Budgeting Tool</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28573</xdr:colOff>
      <xdr:row>0</xdr:row>
      <xdr:rowOff>19049</xdr:rowOff>
    </xdr:from>
    <xdr:to>
      <xdr:col>1</xdr:col>
      <xdr:colOff>1457323</xdr:colOff>
      <xdr:row>1</xdr:row>
      <xdr:rowOff>6192</xdr:rowOff>
    </xdr:to>
    <xdr:pic>
      <xdr:nvPicPr>
        <xdr:cNvPr id="2" name="Picture 1" descr="ExtBanner.png"/>
        <xdr:cNvPicPr>
          <a:picLocks noChangeAspect="1"/>
        </xdr:cNvPicPr>
      </xdr:nvPicPr>
      <xdr:blipFill>
        <a:blip xmlns:r="http://schemas.openxmlformats.org/officeDocument/2006/relationships" r:embed="rId1" cstate="print"/>
        <a:stretch>
          <a:fillRect/>
        </a:stretch>
      </xdr:blipFill>
      <xdr:spPr>
        <a:xfrm>
          <a:off x="428623" y="19049"/>
          <a:ext cx="1428750" cy="606268"/>
        </a:xfrm>
        <a:prstGeom prst="rect">
          <a:avLst/>
        </a:prstGeom>
      </xdr:spPr>
    </xdr:pic>
    <xdr:clientData/>
  </xdr:twoCellAnchor>
  <xdr:oneCellAnchor>
    <xdr:from>
      <xdr:col>4</xdr:col>
      <xdr:colOff>9525</xdr:colOff>
      <xdr:row>0</xdr:row>
      <xdr:rowOff>0</xdr:rowOff>
    </xdr:from>
    <xdr:ext cx="3305175" cy="666750"/>
    <xdr:sp macro="" textlink="">
      <xdr:nvSpPr>
        <xdr:cNvPr id="3" name="Rectangle 2"/>
        <xdr:cNvSpPr/>
      </xdr:nvSpPr>
      <xdr:spPr>
        <a:xfrm>
          <a:off x="3552825" y="0"/>
          <a:ext cx="3305175" cy="666750"/>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Horticultural Crops</a:t>
          </a:r>
        </a:p>
        <a:p>
          <a:pPr algn="ctr"/>
          <a:r>
            <a:rPr lang="en-US" sz="2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Enterprise </a:t>
          </a:r>
          <a:r>
            <a:rPr 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Budgeting Tool</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atalie%20Projec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Production Inputs"/>
      <sheetName val="Operations Inputs"/>
      <sheetName val="Material Inputs"/>
      <sheetName val="Marketing"/>
      <sheetName val="Analysis"/>
      <sheetName val="Crop 1"/>
      <sheetName val="Crop 2"/>
      <sheetName val="Crop 3"/>
      <sheetName val="Crop 4"/>
      <sheetName val="Crop 5"/>
      <sheetName val="Crop 6"/>
      <sheetName val="Crop 7"/>
      <sheetName val="Crop 8"/>
      <sheetName val="Crop 9"/>
      <sheetName val="Crop 10"/>
      <sheetName val="Sums"/>
    </sheetNames>
    <sheetDataSet>
      <sheetData sheetId="0" refreshError="1"/>
      <sheetData sheetId="1">
        <row r="7">
          <cell r="D7">
            <v>10</v>
          </cell>
        </row>
        <row r="9">
          <cell r="D9">
            <v>2.6</v>
          </cell>
        </row>
        <row r="20">
          <cell r="B20">
            <v>1</v>
          </cell>
          <cell r="C20" t="str">
            <v>Green Beans (Northeaster)</v>
          </cell>
          <cell r="E20">
            <v>2</v>
          </cell>
          <cell r="F20" t="str">
            <v>Bed</v>
          </cell>
          <cell r="G20">
            <v>60</v>
          </cell>
          <cell r="H20" t="str">
            <v>lbs</v>
          </cell>
          <cell r="I20">
            <v>4</v>
          </cell>
        </row>
        <row r="21">
          <cell r="B21">
            <v>2</v>
          </cell>
          <cell r="C21" t="str">
            <v>Cucumbers (Diva)</v>
          </cell>
          <cell r="E21">
            <v>2</v>
          </cell>
          <cell r="F21" t="str">
            <v>Bed</v>
          </cell>
          <cell r="G21">
            <v>360</v>
          </cell>
          <cell r="H21" t="str">
            <v>Each</v>
          </cell>
          <cell r="I21">
            <v>0.6</v>
          </cell>
        </row>
        <row r="22">
          <cell r="B22">
            <v>3</v>
          </cell>
          <cell r="C22" t="str">
            <v>Lettuce (Mesclun Mix)</v>
          </cell>
          <cell r="E22">
            <v>4</v>
          </cell>
          <cell r="F22" t="str">
            <v>Bed</v>
          </cell>
          <cell r="G22">
            <v>50</v>
          </cell>
          <cell r="H22" t="str">
            <v>lbs</v>
          </cell>
          <cell r="I22">
            <v>6</v>
          </cell>
        </row>
        <row r="23">
          <cell r="B23">
            <v>4</v>
          </cell>
          <cell r="C23" t="str">
            <v>Radishes (Cherry Belle)</v>
          </cell>
          <cell r="E23">
            <v>6</v>
          </cell>
          <cell r="F23" t="str">
            <v>Bed</v>
          </cell>
          <cell r="G23">
            <v>15</v>
          </cell>
          <cell r="H23" t="str">
            <v>lbs</v>
          </cell>
          <cell r="I23">
            <v>3.5</v>
          </cell>
        </row>
        <row r="24">
          <cell r="B24">
            <v>5</v>
          </cell>
          <cell r="C24" t="str">
            <v>Sweet Peppers (Green)</v>
          </cell>
          <cell r="E24">
            <v>2</v>
          </cell>
          <cell r="F24" t="str">
            <v>Bed</v>
          </cell>
          <cell r="G24">
            <v>160</v>
          </cell>
          <cell r="H24" t="str">
            <v>Each</v>
          </cell>
          <cell r="I24">
            <v>1</v>
          </cell>
        </row>
        <row r="25">
          <cell r="B25">
            <v>6</v>
          </cell>
          <cell r="C25" t="str">
            <v>Tomatoes (Sweet Cluster)</v>
          </cell>
          <cell r="E25">
            <v>4</v>
          </cell>
          <cell r="F25" t="str">
            <v>Bed</v>
          </cell>
          <cell r="G25">
            <v>250</v>
          </cell>
          <cell r="H25" t="str">
            <v>lbs</v>
          </cell>
          <cell r="I25">
            <v>2.5</v>
          </cell>
        </row>
        <row r="26">
          <cell r="B26">
            <v>7</v>
          </cell>
          <cell r="C26" t="str">
            <v>Broccoli (Marathon)</v>
          </cell>
          <cell r="E26">
            <v>2</v>
          </cell>
          <cell r="F26" t="str">
            <v>Bed</v>
          </cell>
          <cell r="G26">
            <v>8</v>
          </cell>
          <cell r="H26" t="str">
            <v>Each</v>
          </cell>
          <cell r="I26">
            <v>3</v>
          </cell>
        </row>
        <row r="27">
          <cell r="B27">
            <v>8</v>
          </cell>
          <cell r="C27" t="str">
            <v>Eggplant (Orient Express)</v>
          </cell>
          <cell r="E27">
            <v>2</v>
          </cell>
          <cell r="F27" t="str">
            <v>Bed</v>
          </cell>
          <cell r="G27">
            <v>308</v>
          </cell>
          <cell r="H27" t="str">
            <v>Each</v>
          </cell>
          <cell r="I27">
            <v>0.55000000000000004</v>
          </cell>
        </row>
        <row r="28">
          <cell r="B28">
            <v>9</v>
          </cell>
        </row>
        <row r="29">
          <cell r="B29">
            <v>10</v>
          </cell>
        </row>
        <row r="35">
          <cell r="B35">
            <v>1</v>
          </cell>
          <cell r="C35" t="str">
            <v>Green Beans (Northeaster)</v>
          </cell>
          <cell r="D35">
            <v>4000</v>
          </cell>
          <cell r="E35">
            <v>20</v>
          </cell>
          <cell r="G35" t="str">
            <v>Acre</v>
          </cell>
        </row>
        <row r="36">
          <cell r="B36">
            <v>2</v>
          </cell>
          <cell r="C36" t="str">
            <v>Cucumbers (Diva)</v>
          </cell>
          <cell r="D36">
            <v>4000</v>
          </cell>
          <cell r="E36">
            <v>20</v>
          </cell>
          <cell r="G36" t="str">
            <v>Acre</v>
          </cell>
        </row>
        <row r="37">
          <cell r="B37">
            <v>3</v>
          </cell>
          <cell r="C37" t="str">
            <v>Lettuce (Mesclun Mix)</v>
          </cell>
          <cell r="D37">
            <v>4000</v>
          </cell>
          <cell r="E37">
            <v>20</v>
          </cell>
          <cell r="G37" t="str">
            <v>Acre</v>
          </cell>
        </row>
        <row r="38">
          <cell r="B38">
            <v>4</v>
          </cell>
          <cell r="C38" t="str">
            <v>Radishes (Cherry Belle)</v>
          </cell>
          <cell r="D38">
            <v>4000</v>
          </cell>
          <cell r="E38">
            <v>20</v>
          </cell>
          <cell r="G38" t="str">
            <v>Acre</v>
          </cell>
        </row>
        <row r="39">
          <cell r="B39">
            <v>5</v>
          </cell>
          <cell r="C39" t="str">
            <v>Sweet Peppers (Green)</v>
          </cell>
          <cell r="D39">
            <v>4000</v>
          </cell>
          <cell r="E39">
            <v>20</v>
          </cell>
          <cell r="G39" t="str">
            <v>Acre</v>
          </cell>
        </row>
        <row r="40">
          <cell r="B40">
            <v>6</v>
          </cell>
          <cell r="C40" t="str">
            <v>Tomatoes (Sweet Cluster)</v>
          </cell>
          <cell r="D40">
            <v>4000</v>
          </cell>
          <cell r="E40">
            <v>20</v>
          </cell>
          <cell r="G40" t="str">
            <v>Acre</v>
          </cell>
        </row>
        <row r="41">
          <cell r="B41">
            <v>7</v>
          </cell>
          <cell r="C41" t="str">
            <v>Broccoli (Marathon)</v>
          </cell>
          <cell r="D41">
            <v>4000</v>
          </cell>
          <cell r="E41">
            <v>20</v>
          </cell>
          <cell r="G41" t="str">
            <v>Acre</v>
          </cell>
        </row>
        <row r="42">
          <cell r="B42">
            <v>8</v>
          </cell>
          <cell r="C42" t="str">
            <v>Eggplant (Orient Express)</v>
          </cell>
          <cell r="D42">
            <v>4000</v>
          </cell>
          <cell r="E42">
            <v>20</v>
          </cell>
          <cell r="G42" t="str">
            <v>Acre</v>
          </cell>
        </row>
        <row r="43">
          <cell r="B43">
            <v>9</v>
          </cell>
          <cell r="C43">
            <v>0</v>
          </cell>
        </row>
        <row r="44">
          <cell r="B44">
            <v>10</v>
          </cell>
          <cell r="C44">
            <v>0</v>
          </cell>
        </row>
        <row r="50">
          <cell r="F50" t="str">
            <v>Acre</v>
          </cell>
          <cell r="G50">
            <v>1</v>
          </cell>
        </row>
        <row r="51">
          <cell r="F51" t="str">
            <v>Sq.Ft.</v>
          </cell>
          <cell r="G51">
            <v>43560</v>
          </cell>
        </row>
        <row r="52">
          <cell r="F52" t="str">
            <v>Hectar</v>
          </cell>
          <cell r="G52">
            <v>0.40468599999999999</v>
          </cell>
        </row>
        <row r="53">
          <cell r="F53" t="str">
            <v>Sq.Yd.</v>
          </cell>
          <cell r="G53">
            <v>4840</v>
          </cell>
        </row>
        <row r="54">
          <cell r="F54" t="str">
            <v>Bed</v>
          </cell>
          <cell r="G54">
            <v>1089</v>
          </cell>
        </row>
      </sheetData>
      <sheetData sheetId="2">
        <row r="5">
          <cell r="B5">
            <v>1</v>
          </cell>
          <cell r="C5" t="str">
            <v>Tillage</v>
          </cell>
          <cell r="D5" t="str">
            <v>Bed</v>
          </cell>
          <cell r="E5">
            <v>25</v>
          </cell>
          <cell r="F5">
            <v>0.5</v>
          </cell>
          <cell r="G5">
            <v>400</v>
          </cell>
          <cell r="H5">
            <v>300</v>
          </cell>
          <cell r="I5">
            <v>5</v>
          </cell>
          <cell r="J5">
            <v>20</v>
          </cell>
          <cell r="K5">
            <v>10</v>
          </cell>
          <cell r="L5">
            <v>5</v>
          </cell>
          <cell r="M5">
            <v>3</v>
          </cell>
          <cell r="N5">
            <v>1</v>
          </cell>
          <cell r="O5">
            <v>0.02</v>
          </cell>
          <cell r="P5">
            <v>21.999999999999996</v>
          </cell>
          <cell r="Q5">
            <v>0.43999999999999995</v>
          </cell>
          <cell r="R5">
            <v>2</v>
          </cell>
          <cell r="S5">
            <v>0.04</v>
          </cell>
          <cell r="T5">
            <v>1.6666666666666667</v>
          </cell>
          <cell r="U5">
            <v>3.3333333333333333E-2</v>
          </cell>
          <cell r="V5">
            <v>20</v>
          </cell>
          <cell r="W5">
            <v>0.90909090909090928</v>
          </cell>
          <cell r="X5">
            <v>12</v>
          </cell>
          <cell r="Y5">
            <v>0.54545454545454553</v>
          </cell>
          <cell r="Z5">
            <v>1.4545454545454548</v>
          </cell>
        </row>
        <row r="6">
          <cell r="B6">
            <v>2</v>
          </cell>
          <cell r="C6" t="str">
            <v>Direct Seeding</v>
          </cell>
          <cell r="D6" t="str">
            <v>Bed</v>
          </cell>
          <cell r="E6">
            <v>1</v>
          </cell>
          <cell r="F6">
            <v>0.12</v>
          </cell>
          <cell r="N6">
            <v>1</v>
          </cell>
          <cell r="O6">
            <v>0.12</v>
          </cell>
          <cell r="P6">
            <v>28</v>
          </cell>
          <cell r="Q6">
            <v>3.36</v>
          </cell>
          <cell r="R6">
            <v>0</v>
          </cell>
          <cell r="S6">
            <v>0</v>
          </cell>
          <cell r="T6">
            <v>0</v>
          </cell>
          <cell r="U6">
            <v>0</v>
          </cell>
          <cell r="V6">
            <v>0</v>
          </cell>
          <cell r="W6">
            <v>0</v>
          </cell>
          <cell r="X6">
            <v>0</v>
          </cell>
          <cell r="Y6">
            <v>0</v>
          </cell>
          <cell r="Z6">
            <v>0</v>
          </cell>
        </row>
        <row r="7">
          <cell r="B7">
            <v>3</v>
          </cell>
          <cell r="C7" t="str">
            <v>Seed Starting</v>
          </cell>
          <cell r="D7" t="str">
            <v>Bed</v>
          </cell>
          <cell r="E7">
            <v>1</v>
          </cell>
          <cell r="F7">
            <v>0.12</v>
          </cell>
          <cell r="N7">
            <v>1</v>
          </cell>
          <cell r="O7">
            <v>0.12</v>
          </cell>
          <cell r="P7">
            <v>12</v>
          </cell>
          <cell r="Q7">
            <v>1.44</v>
          </cell>
          <cell r="R7">
            <v>0</v>
          </cell>
          <cell r="S7">
            <v>0</v>
          </cell>
          <cell r="T7">
            <v>0</v>
          </cell>
          <cell r="U7">
            <v>0</v>
          </cell>
          <cell r="V7">
            <v>0</v>
          </cell>
          <cell r="W7">
            <v>0</v>
          </cell>
          <cell r="X7">
            <v>0</v>
          </cell>
          <cell r="Y7">
            <v>0</v>
          </cell>
          <cell r="Z7">
            <v>0</v>
          </cell>
        </row>
        <row r="8">
          <cell r="B8">
            <v>4</v>
          </cell>
          <cell r="C8" t="str">
            <v>Transplanting</v>
          </cell>
          <cell r="D8" t="str">
            <v>Bed</v>
          </cell>
          <cell r="E8">
            <v>1</v>
          </cell>
          <cell r="F8">
            <v>0.25</v>
          </cell>
          <cell r="N8">
            <v>1</v>
          </cell>
          <cell r="O8">
            <v>0.25</v>
          </cell>
          <cell r="P8">
            <v>12</v>
          </cell>
          <cell r="Q8">
            <v>3</v>
          </cell>
          <cell r="R8">
            <v>0</v>
          </cell>
          <cell r="S8">
            <v>0</v>
          </cell>
          <cell r="T8">
            <v>0</v>
          </cell>
          <cell r="U8">
            <v>0</v>
          </cell>
          <cell r="V8">
            <v>0</v>
          </cell>
          <cell r="W8">
            <v>0</v>
          </cell>
          <cell r="X8">
            <v>0</v>
          </cell>
          <cell r="Y8">
            <v>0</v>
          </cell>
          <cell r="Z8">
            <v>0</v>
          </cell>
        </row>
        <row r="9">
          <cell r="B9">
            <v>5</v>
          </cell>
          <cell r="C9" t="str">
            <v>Weeding</v>
          </cell>
          <cell r="D9" t="str">
            <v>Bed</v>
          </cell>
          <cell r="E9">
            <v>25</v>
          </cell>
          <cell r="F9">
            <v>2</v>
          </cell>
          <cell r="N9">
            <v>1</v>
          </cell>
          <cell r="O9">
            <v>0.08</v>
          </cell>
          <cell r="P9">
            <v>78</v>
          </cell>
          <cell r="Q9">
            <v>6.24</v>
          </cell>
          <cell r="R9">
            <v>0</v>
          </cell>
          <cell r="S9">
            <v>0</v>
          </cell>
          <cell r="T9">
            <v>0</v>
          </cell>
          <cell r="U9">
            <v>0</v>
          </cell>
          <cell r="V9">
            <v>0</v>
          </cell>
          <cell r="W9">
            <v>0</v>
          </cell>
          <cell r="X9">
            <v>0</v>
          </cell>
          <cell r="Y9">
            <v>0</v>
          </cell>
          <cell r="Z9">
            <v>0</v>
          </cell>
        </row>
        <row r="10">
          <cell r="B10">
            <v>6</v>
          </cell>
          <cell r="C10" t="str">
            <v>Hand Irrigation</v>
          </cell>
          <cell r="D10" t="str">
            <v>Bed</v>
          </cell>
          <cell r="E10">
            <v>25</v>
          </cell>
          <cell r="F10">
            <v>0.5</v>
          </cell>
          <cell r="N10">
            <v>1</v>
          </cell>
          <cell r="O10">
            <v>0.02</v>
          </cell>
          <cell r="P10">
            <v>0</v>
          </cell>
          <cell r="Q10">
            <v>0</v>
          </cell>
          <cell r="R10">
            <v>0</v>
          </cell>
          <cell r="S10">
            <v>0</v>
          </cell>
          <cell r="T10">
            <v>0</v>
          </cell>
          <cell r="U10">
            <v>0</v>
          </cell>
          <cell r="V10">
            <v>0</v>
          </cell>
          <cell r="W10">
            <v>0</v>
          </cell>
          <cell r="X10">
            <v>0</v>
          </cell>
          <cell r="Y10">
            <v>0</v>
          </cell>
          <cell r="Z10">
            <v>0</v>
          </cell>
        </row>
        <row r="11">
          <cell r="B11">
            <v>7</v>
          </cell>
          <cell r="C11" t="str">
            <v>Drip Irrigation Setup</v>
          </cell>
          <cell r="D11" t="str">
            <v>Bed</v>
          </cell>
          <cell r="E11">
            <v>25</v>
          </cell>
          <cell r="F11">
            <v>0.5</v>
          </cell>
          <cell r="N11">
            <v>1</v>
          </cell>
          <cell r="O11">
            <v>0.02</v>
          </cell>
          <cell r="P11">
            <v>21.999999999999996</v>
          </cell>
          <cell r="Q11">
            <v>0.43999999999999995</v>
          </cell>
          <cell r="R11">
            <v>0</v>
          </cell>
          <cell r="S11">
            <v>0</v>
          </cell>
          <cell r="T11">
            <v>0</v>
          </cell>
          <cell r="U11">
            <v>0</v>
          </cell>
          <cell r="V11">
            <v>0</v>
          </cell>
          <cell r="W11">
            <v>0</v>
          </cell>
          <cell r="X11">
            <v>0</v>
          </cell>
          <cell r="Y11">
            <v>0</v>
          </cell>
          <cell r="Z11">
            <v>0</v>
          </cell>
        </row>
        <row r="12">
          <cell r="B12">
            <v>8</v>
          </cell>
          <cell r="C12" t="str">
            <v>Drip Irrigation</v>
          </cell>
          <cell r="D12" t="str">
            <v>Bed</v>
          </cell>
          <cell r="E12">
            <v>25</v>
          </cell>
          <cell r="F12">
            <v>0.13</v>
          </cell>
          <cell r="N12">
            <v>0.16666666666666666</v>
          </cell>
          <cell r="O12">
            <v>5.1999999999999998E-3</v>
          </cell>
          <cell r="P12">
            <v>220.00000000000003</v>
          </cell>
          <cell r="Q12">
            <v>1.1440000000000001</v>
          </cell>
          <cell r="R12">
            <v>0</v>
          </cell>
          <cell r="S12">
            <v>0</v>
          </cell>
          <cell r="T12">
            <v>0</v>
          </cell>
          <cell r="U12">
            <v>0</v>
          </cell>
          <cell r="V12">
            <v>0</v>
          </cell>
          <cell r="W12">
            <v>0</v>
          </cell>
          <cell r="X12">
            <v>0</v>
          </cell>
          <cell r="Y12">
            <v>0</v>
          </cell>
          <cell r="Z12">
            <v>0</v>
          </cell>
        </row>
        <row r="13">
          <cell r="B13">
            <v>9</v>
          </cell>
          <cell r="C13" t="str">
            <v>Harvest; Picking</v>
          </cell>
          <cell r="D13" t="str">
            <v>Bed</v>
          </cell>
          <cell r="E13">
            <v>1</v>
          </cell>
          <cell r="F13">
            <v>0.25</v>
          </cell>
          <cell r="N13">
            <v>1</v>
          </cell>
          <cell r="O13">
            <v>0.25</v>
          </cell>
          <cell r="P13">
            <v>54</v>
          </cell>
          <cell r="Q13">
            <v>13.5</v>
          </cell>
          <cell r="R13">
            <v>0</v>
          </cell>
          <cell r="S13">
            <v>0</v>
          </cell>
          <cell r="T13">
            <v>0</v>
          </cell>
          <cell r="U13">
            <v>0</v>
          </cell>
          <cell r="V13">
            <v>0</v>
          </cell>
          <cell r="W13">
            <v>0</v>
          </cell>
          <cell r="X13">
            <v>0</v>
          </cell>
          <cell r="Y13">
            <v>0</v>
          </cell>
          <cell r="Z13">
            <v>0</v>
          </cell>
        </row>
        <row r="14">
          <cell r="B14">
            <v>10</v>
          </cell>
          <cell r="C14" t="str">
            <v>Harvest; Cutting</v>
          </cell>
          <cell r="D14" t="str">
            <v>Bed</v>
          </cell>
          <cell r="E14">
            <v>1</v>
          </cell>
          <cell r="F14">
            <v>0.25</v>
          </cell>
          <cell r="N14">
            <v>1</v>
          </cell>
          <cell r="O14">
            <v>0.25</v>
          </cell>
          <cell r="P14">
            <v>81.999999999999986</v>
          </cell>
          <cell r="Q14">
            <v>20.499999999999996</v>
          </cell>
          <cell r="R14">
            <v>0</v>
          </cell>
          <cell r="S14">
            <v>0</v>
          </cell>
          <cell r="T14">
            <v>0</v>
          </cell>
          <cell r="U14">
            <v>0</v>
          </cell>
          <cell r="V14">
            <v>0</v>
          </cell>
          <cell r="W14">
            <v>0</v>
          </cell>
          <cell r="X14">
            <v>0</v>
          </cell>
          <cell r="Y14">
            <v>0</v>
          </cell>
          <cell r="Z14">
            <v>0</v>
          </cell>
        </row>
        <row r="15">
          <cell r="B15">
            <v>11</v>
          </cell>
          <cell r="C15" t="str">
            <v>Harvest; Pulling</v>
          </cell>
          <cell r="D15" t="str">
            <v>Bed</v>
          </cell>
          <cell r="E15">
            <v>1</v>
          </cell>
          <cell r="F15">
            <v>0.25</v>
          </cell>
          <cell r="N15">
            <v>1</v>
          </cell>
          <cell r="O15">
            <v>0.25</v>
          </cell>
          <cell r="P15">
            <v>12</v>
          </cell>
          <cell r="Q15">
            <v>3</v>
          </cell>
          <cell r="R15">
            <v>0</v>
          </cell>
          <cell r="S15">
            <v>0</v>
          </cell>
          <cell r="T15">
            <v>0</v>
          </cell>
          <cell r="U15">
            <v>0</v>
          </cell>
          <cell r="V15">
            <v>0</v>
          </cell>
          <cell r="W15">
            <v>0</v>
          </cell>
          <cell r="X15">
            <v>0</v>
          </cell>
          <cell r="Y15">
            <v>0</v>
          </cell>
          <cell r="Z15">
            <v>0</v>
          </cell>
        </row>
        <row r="16">
          <cell r="B16">
            <v>12</v>
          </cell>
          <cell r="C16" t="str">
            <v>Product Cleaning</v>
          </cell>
          <cell r="D16" t="str">
            <v>Bed</v>
          </cell>
          <cell r="E16">
            <v>1</v>
          </cell>
          <cell r="F16">
            <v>0.13</v>
          </cell>
          <cell r="N16">
            <v>1</v>
          </cell>
          <cell r="O16">
            <v>0.13</v>
          </cell>
          <cell r="P16">
            <v>0</v>
          </cell>
          <cell r="Q16">
            <v>0</v>
          </cell>
          <cell r="R16">
            <v>0</v>
          </cell>
          <cell r="S16">
            <v>0</v>
          </cell>
          <cell r="T16">
            <v>0</v>
          </cell>
          <cell r="U16">
            <v>0</v>
          </cell>
          <cell r="V16">
            <v>0</v>
          </cell>
          <cell r="W16">
            <v>0</v>
          </cell>
          <cell r="X16">
            <v>0</v>
          </cell>
          <cell r="Y16">
            <v>0</v>
          </cell>
          <cell r="Z16">
            <v>0</v>
          </cell>
        </row>
        <row r="17">
          <cell r="B17">
            <v>13</v>
          </cell>
          <cell r="C17" t="str">
            <v>Product Packaging; Boxing</v>
          </cell>
          <cell r="D17" t="str">
            <v>Bed</v>
          </cell>
          <cell r="E17">
            <v>1</v>
          </cell>
          <cell r="F17">
            <v>0.13</v>
          </cell>
          <cell r="N17">
            <v>1</v>
          </cell>
          <cell r="O17">
            <v>0.13</v>
          </cell>
          <cell r="P17">
            <v>53.999999999999993</v>
          </cell>
          <cell r="Q17">
            <v>7.02</v>
          </cell>
          <cell r="R17">
            <v>0</v>
          </cell>
          <cell r="S17">
            <v>0</v>
          </cell>
          <cell r="T17">
            <v>0</v>
          </cell>
          <cell r="U17">
            <v>0</v>
          </cell>
          <cell r="V17">
            <v>0</v>
          </cell>
          <cell r="W17">
            <v>0</v>
          </cell>
          <cell r="X17">
            <v>0</v>
          </cell>
          <cell r="Y17">
            <v>0</v>
          </cell>
          <cell r="Z17">
            <v>0</v>
          </cell>
        </row>
        <row r="18">
          <cell r="B18">
            <v>14</v>
          </cell>
          <cell r="C18" t="str">
            <v xml:space="preserve">Product Packaging; Bagging </v>
          </cell>
          <cell r="D18" t="str">
            <v>Bed</v>
          </cell>
          <cell r="E18">
            <v>1</v>
          </cell>
          <cell r="F18">
            <v>0.12</v>
          </cell>
          <cell r="N18">
            <v>1</v>
          </cell>
          <cell r="O18">
            <v>0.12</v>
          </cell>
          <cell r="P18">
            <v>94.000000000000014</v>
          </cell>
          <cell r="Q18">
            <v>11.280000000000001</v>
          </cell>
          <cell r="R18">
            <v>0</v>
          </cell>
          <cell r="S18">
            <v>0</v>
          </cell>
          <cell r="T18">
            <v>0</v>
          </cell>
          <cell r="U18">
            <v>0</v>
          </cell>
          <cell r="V18">
            <v>0</v>
          </cell>
          <cell r="W18">
            <v>0</v>
          </cell>
          <cell r="X18">
            <v>0</v>
          </cell>
          <cell r="Y18">
            <v>0</v>
          </cell>
          <cell r="Z18">
            <v>0</v>
          </cell>
        </row>
        <row r="19">
          <cell r="B19">
            <v>15</v>
          </cell>
          <cell r="C19" t="str">
            <v>Trellising</v>
          </cell>
          <cell r="D19" t="str">
            <v>Bed</v>
          </cell>
          <cell r="E19">
            <v>1</v>
          </cell>
          <cell r="F19">
            <v>0.25</v>
          </cell>
          <cell r="N19">
            <v>1</v>
          </cell>
          <cell r="O19">
            <v>0.25</v>
          </cell>
          <cell r="P19">
            <v>2</v>
          </cell>
          <cell r="Q19">
            <v>0.5</v>
          </cell>
          <cell r="R19">
            <v>0</v>
          </cell>
          <cell r="S19">
            <v>0</v>
          </cell>
          <cell r="T19">
            <v>0</v>
          </cell>
          <cell r="U19">
            <v>0</v>
          </cell>
          <cell r="V19">
            <v>0</v>
          </cell>
          <cell r="W19">
            <v>0</v>
          </cell>
          <cell r="X19">
            <v>0</v>
          </cell>
          <cell r="Y19">
            <v>0</v>
          </cell>
          <cell r="Z19">
            <v>0</v>
          </cell>
        </row>
        <row r="20">
          <cell r="B20">
            <v>16</v>
          </cell>
          <cell r="C20" t="str">
            <v>End of Year Cleanup</v>
          </cell>
          <cell r="D20" t="str">
            <v>Bed</v>
          </cell>
          <cell r="E20">
            <v>1</v>
          </cell>
          <cell r="F20">
            <v>0.13</v>
          </cell>
          <cell r="N20">
            <v>1</v>
          </cell>
          <cell r="O20">
            <v>0.13</v>
          </cell>
          <cell r="P20">
            <v>42</v>
          </cell>
          <cell r="Q20">
            <v>5.46</v>
          </cell>
          <cell r="R20">
            <v>0</v>
          </cell>
          <cell r="S20">
            <v>0</v>
          </cell>
          <cell r="T20">
            <v>0</v>
          </cell>
          <cell r="U20">
            <v>0</v>
          </cell>
          <cell r="V20">
            <v>0</v>
          </cell>
          <cell r="W20">
            <v>0</v>
          </cell>
          <cell r="X20">
            <v>0</v>
          </cell>
          <cell r="Y20">
            <v>0</v>
          </cell>
          <cell r="Z20">
            <v>0</v>
          </cell>
        </row>
        <row r="21">
          <cell r="B21">
            <v>17</v>
          </cell>
          <cell r="C21" t="str">
            <v xml:space="preserve">Row Cover Installation </v>
          </cell>
          <cell r="D21" t="str">
            <v>Bed</v>
          </cell>
          <cell r="E21">
            <v>25</v>
          </cell>
          <cell r="F21">
            <v>0.5</v>
          </cell>
          <cell r="N21">
            <v>1</v>
          </cell>
          <cell r="O21">
            <v>0.02</v>
          </cell>
          <cell r="P21">
            <v>0</v>
          </cell>
          <cell r="Q21">
            <v>0</v>
          </cell>
          <cell r="R21">
            <v>0</v>
          </cell>
          <cell r="S21">
            <v>0</v>
          </cell>
          <cell r="T21">
            <v>0</v>
          </cell>
          <cell r="U21">
            <v>0</v>
          </cell>
          <cell r="V21">
            <v>0</v>
          </cell>
          <cell r="W21">
            <v>0</v>
          </cell>
          <cell r="X21">
            <v>0</v>
          </cell>
          <cell r="Y21">
            <v>0</v>
          </cell>
          <cell r="Z21">
            <v>0</v>
          </cell>
        </row>
        <row r="22">
          <cell r="B22">
            <v>18</v>
          </cell>
          <cell r="C22" t="str">
            <v>Insect Control</v>
          </cell>
          <cell r="D22" t="str">
            <v>Bed</v>
          </cell>
          <cell r="E22">
            <v>1</v>
          </cell>
          <cell r="F22">
            <v>0.13</v>
          </cell>
          <cell r="N22">
            <v>1</v>
          </cell>
          <cell r="O22">
            <v>0.13</v>
          </cell>
          <cell r="P22">
            <v>18</v>
          </cell>
          <cell r="Q22">
            <v>2.34</v>
          </cell>
          <cell r="R22">
            <v>0</v>
          </cell>
          <cell r="S22">
            <v>0</v>
          </cell>
          <cell r="T22">
            <v>0</v>
          </cell>
          <cell r="U22">
            <v>0</v>
          </cell>
          <cell r="V22">
            <v>0</v>
          </cell>
          <cell r="W22">
            <v>0</v>
          </cell>
          <cell r="X22">
            <v>0</v>
          </cell>
          <cell r="Y22">
            <v>0</v>
          </cell>
          <cell r="Z22">
            <v>0</v>
          </cell>
        </row>
        <row r="23">
          <cell r="B23">
            <v>19</v>
          </cell>
          <cell r="N23">
            <v>1</v>
          </cell>
          <cell r="O23">
            <v>0</v>
          </cell>
          <cell r="P23">
            <v>0</v>
          </cell>
          <cell r="Q23">
            <v>0</v>
          </cell>
          <cell r="R23">
            <v>0</v>
          </cell>
          <cell r="S23">
            <v>0</v>
          </cell>
          <cell r="T23">
            <v>0</v>
          </cell>
          <cell r="U23">
            <v>0</v>
          </cell>
          <cell r="V23">
            <v>0</v>
          </cell>
          <cell r="W23">
            <v>0</v>
          </cell>
          <cell r="X23">
            <v>0</v>
          </cell>
          <cell r="Y23">
            <v>0</v>
          </cell>
          <cell r="Z23">
            <v>0</v>
          </cell>
        </row>
        <row r="24">
          <cell r="B24">
            <v>20</v>
          </cell>
          <cell r="N24">
            <v>1</v>
          </cell>
          <cell r="O24">
            <v>0</v>
          </cell>
          <cell r="P24">
            <v>0</v>
          </cell>
          <cell r="Q24">
            <v>0</v>
          </cell>
          <cell r="R24">
            <v>0</v>
          </cell>
          <cell r="S24">
            <v>0</v>
          </cell>
          <cell r="T24">
            <v>0</v>
          </cell>
          <cell r="U24">
            <v>0</v>
          </cell>
          <cell r="V24">
            <v>0</v>
          </cell>
          <cell r="W24">
            <v>0</v>
          </cell>
          <cell r="X24">
            <v>0</v>
          </cell>
          <cell r="Y24">
            <v>0</v>
          </cell>
          <cell r="Z24">
            <v>0</v>
          </cell>
        </row>
        <row r="25">
          <cell r="B25">
            <v>21</v>
          </cell>
          <cell r="N25">
            <v>1</v>
          </cell>
          <cell r="O25">
            <v>0</v>
          </cell>
          <cell r="P25">
            <v>0</v>
          </cell>
          <cell r="Q25">
            <v>0</v>
          </cell>
          <cell r="R25">
            <v>0</v>
          </cell>
          <cell r="S25">
            <v>0</v>
          </cell>
          <cell r="T25">
            <v>0</v>
          </cell>
          <cell r="U25">
            <v>0</v>
          </cell>
          <cell r="V25">
            <v>0</v>
          </cell>
          <cell r="W25">
            <v>0</v>
          </cell>
          <cell r="X25">
            <v>0</v>
          </cell>
          <cell r="Y25">
            <v>0</v>
          </cell>
          <cell r="Z25">
            <v>0</v>
          </cell>
        </row>
        <row r="26">
          <cell r="B26">
            <v>22</v>
          </cell>
          <cell r="N26">
            <v>1</v>
          </cell>
          <cell r="O26">
            <v>0</v>
          </cell>
          <cell r="P26">
            <v>0</v>
          </cell>
          <cell r="Q26">
            <v>0</v>
          </cell>
          <cell r="R26">
            <v>0</v>
          </cell>
          <cell r="S26">
            <v>0</v>
          </cell>
          <cell r="T26">
            <v>0</v>
          </cell>
          <cell r="U26">
            <v>0</v>
          </cell>
          <cell r="V26">
            <v>0</v>
          </cell>
          <cell r="W26">
            <v>0</v>
          </cell>
          <cell r="X26">
            <v>0</v>
          </cell>
          <cell r="Y26">
            <v>0</v>
          </cell>
          <cell r="Z26">
            <v>0</v>
          </cell>
        </row>
        <row r="27">
          <cell r="B27">
            <v>23</v>
          </cell>
          <cell r="N27">
            <v>1</v>
          </cell>
          <cell r="O27">
            <v>0</v>
          </cell>
          <cell r="P27">
            <v>0</v>
          </cell>
          <cell r="Q27">
            <v>0</v>
          </cell>
          <cell r="R27">
            <v>0</v>
          </cell>
          <cell r="S27">
            <v>0</v>
          </cell>
          <cell r="T27">
            <v>0</v>
          </cell>
          <cell r="U27">
            <v>0</v>
          </cell>
          <cell r="V27">
            <v>0</v>
          </cell>
          <cell r="W27">
            <v>0</v>
          </cell>
          <cell r="X27">
            <v>0</v>
          </cell>
          <cell r="Y27">
            <v>0</v>
          </cell>
          <cell r="Z27">
            <v>0</v>
          </cell>
        </row>
        <row r="28">
          <cell r="B28">
            <v>24</v>
          </cell>
          <cell r="N28">
            <v>1</v>
          </cell>
          <cell r="O28">
            <v>0</v>
          </cell>
          <cell r="P28">
            <v>0</v>
          </cell>
          <cell r="Q28">
            <v>0</v>
          </cell>
          <cell r="R28">
            <v>0</v>
          </cell>
          <cell r="S28">
            <v>0</v>
          </cell>
          <cell r="T28">
            <v>0</v>
          </cell>
          <cell r="U28">
            <v>0</v>
          </cell>
          <cell r="V28">
            <v>0</v>
          </cell>
          <cell r="W28">
            <v>0</v>
          </cell>
          <cell r="X28">
            <v>0</v>
          </cell>
          <cell r="Y28">
            <v>0</v>
          </cell>
          <cell r="Z28">
            <v>0</v>
          </cell>
        </row>
        <row r="29">
          <cell r="B29">
            <v>25</v>
          </cell>
          <cell r="N29">
            <v>1</v>
          </cell>
          <cell r="O29">
            <v>0</v>
          </cell>
          <cell r="P29">
            <v>0</v>
          </cell>
          <cell r="Q29">
            <v>0</v>
          </cell>
          <cell r="R29">
            <v>0</v>
          </cell>
          <cell r="S29">
            <v>0</v>
          </cell>
          <cell r="T29">
            <v>0</v>
          </cell>
          <cell r="U29">
            <v>0</v>
          </cell>
          <cell r="V29">
            <v>0</v>
          </cell>
          <cell r="W29">
            <v>0</v>
          </cell>
          <cell r="X29">
            <v>0</v>
          </cell>
          <cell r="Y29">
            <v>0</v>
          </cell>
          <cell r="Z29">
            <v>0</v>
          </cell>
        </row>
        <row r="30">
          <cell r="B30">
            <v>26</v>
          </cell>
          <cell r="N30">
            <v>1</v>
          </cell>
          <cell r="O30">
            <v>0</v>
          </cell>
          <cell r="P30">
            <v>0</v>
          </cell>
          <cell r="Q30">
            <v>0</v>
          </cell>
          <cell r="R30">
            <v>0</v>
          </cell>
          <cell r="S30">
            <v>0</v>
          </cell>
          <cell r="T30">
            <v>0</v>
          </cell>
          <cell r="U30">
            <v>0</v>
          </cell>
          <cell r="V30">
            <v>0</v>
          </cell>
          <cell r="W30">
            <v>0</v>
          </cell>
          <cell r="X30">
            <v>0</v>
          </cell>
          <cell r="Y30">
            <v>0</v>
          </cell>
          <cell r="Z30">
            <v>0</v>
          </cell>
        </row>
        <row r="31">
          <cell r="B31">
            <v>27</v>
          </cell>
          <cell r="N31">
            <v>1</v>
          </cell>
          <cell r="O31">
            <v>0</v>
          </cell>
          <cell r="P31">
            <v>0</v>
          </cell>
          <cell r="Q31">
            <v>0</v>
          </cell>
          <cell r="R31">
            <v>0</v>
          </cell>
          <cell r="S31">
            <v>0</v>
          </cell>
          <cell r="T31">
            <v>0</v>
          </cell>
          <cell r="U31">
            <v>0</v>
          </cell>
          <cell r="V31">
            <v>0</v>
          </cell>
          <cell r="W31">
            <v>0</v>
          </cell>
          <cell r="X31">
            <v>0</v>
          </cell>
          <cell r="Y31">
            <v>0</v>
          </cell>
          <cell r="Z31">
            <v>0</v>
          </cell>
        </row>
        <row r="32">
          <cell r="B32">
            <v>28</v>
          </cell>
          <cell r="N32">
            <v>1</v>
          </cell>
          <cell r="O32">
            <v>0</v>
          </cell>
          <cell r="P32">
            <v>0</v>
          </cell>
          <cell r="Q32">
            <v>0</v>
          </cell>
          <cell r="R32">
            <v>0</v>
          </cell>
          <cell r="S32">
            <v>0</v>
          </cell>
          <cell r="T32">
            <v>0</v>
          </cell>
          <cell r="U32">
            <v>0</v>
          </cell>
          <cell r="V32">
            <v>0</v>
          </cell>
          <cell r="W32">
            <v>0</v>
          </cell>
          <cell r="X32">
            <v>0</v>
          </cell>
          <cell r="Y32">
            <v>0</v>
          </cell>
          <cell r="Z32">
            <v>0</v>
          </cell>
        </row>
        <row r="33">
          <cell r="B33">
            <v>29</v>
          </cell>
          <cell r="N33">
            <v>1</v>
          </cell>
          <cell r="O33">
            <v>0</v>
          </cell>
          <cell r="P33">
            <v>0</v>
          </cell>
          <cell r="Q33">
            <v>0</v>
          </cell>
          <cell r="R33">
            <v>0</v>
          </cell>
          <cell r="S33">
            <v>0</v>
          </cell>
          <cell r="T33">
            <v>0</v>
          </cell>
          <cell r="U33">
            <v>0</v>
          </cell>
          <cell r="V33">
            <v>0</v>
          </cell>
          <cell r="W33">
            <v>0</v>
          </cell>
          <cell r="X33">
            <v>0</v>
          </cell>
          <cell r="Y33">
            <v>0</v>
          </cell>
          <cell r="Z33">
            <v>0</v>
          </cell>
        </row>
        <row r="34">
          <cell r="B34">
            <v>30</v>
          </cell>
          <cell r="N34">
            <v>1</v>
          </cell>
          <cell r="O34">
            <v>0</v>
          </cell>
          <cell r="P34">
            <v>0</v>
          </cell>
          <cell r="Q34">
            <v>0</v>
          </cell>
          <cell r="R34">
            <v>0</v>
          </cell>
          <cell r="S34">
            <v>0</v>
          </cell>
          <cell r="T34">
            <v>0</v>
          </cell>
          <cell r="U34">
            <v>0</v>
          </cell>
          <cell r="V34">
            <v>0</v>
          </cell>
          <cell r="W34">
            <v>0</v>
          </cell>
          <cell r="X34">
            <v>0</v>
          </cell>
          <cell r="Y34">
            <v>0</v>
          </cell>
          <cell r="Z34">
            <v>0</v>
          </cell>
        </row>
        <row r="35">
          <cell r="B35">
            <v>31</v>
          </cell>
          <cell r="N35">
            <v>1</v>
          </cell>
          <cell r="O35">
            <v>0</v>
          </cell>
          <cell r="P35">
            <v>0</v>
          </cell>
          <cell r="Q35">
            <v>0</v>
          </cell>
          <cell r="R35">
            <v>0</v>
          </cell>
          <cell r="S35">
            <v>0</v>
          </cell>
          <cell r="T35">
            <v>0</v>
          </cell>
          <cell r="U35">
            <v>0</v>
          </cell>
          <cell r="V35">
            <v>0</v>
          </cell>
          <cell r="W35">
            <v>0</v>
          </cell>
          <cell r="X35">
            <v>0</v>
          </cell>
          <cell r="Y35">
            <v>0</v>
          </cell>
          <cell r="Z35">
            <v>0</v>
          </cell>
        </row>
        <row r="36">
          <cell r="B36">
            <v>32</v>
          </cell>
          <cell r="N36">
            <v>1</v>
          </cell>
          <cell r="O36">
            <v>0</v>
          </cell>
          <cell r="P36">
            <v>0</v>
          </cell>
          <cell r="Q36">
            <v>0</v>
          </cell>
          <cell r="R36">
            <v>0</v>
          </cell>
          <cell r="S36">
            <v>0</v>
          </cell>
          <cell r="T36">
            <v>0</v>
          </cell>
          <cell r="U36">
            <v>0</v>
          </cell>
          <cell r="V36">
            <v>0</v>
          </cell>
          <cell r="W36">
            <v>0</v>
          </cell>
          <cell r="X36">
            <v>0</v>
          </cell>
          <cell r="Y36">
            <v>0</v>
          </cell>
          <cell r="Z36">
            <v>0</v>
          </cell>
        </row>
        <row r="37">
          <cell r="B37">
            <v>33</v>
          </cell>
          <cell r="N37">
            <v>1</v>
          </cell>
          <cell r="O37">
            <v>0</v>
          </cell>
          <cell r="P37">
            <v>0</v>
          </cell>
          <cell r="Q37">
            <v>0</v>
          </cell>
          <cell r="R37">
            <v>0</v>
          </cell>
          <cell r="S37">
            <v>0</v>
          </cell>
          <cell r="T37">
            <v>0</v>
          </cell>
          <cell r="U37">
            <v>0</v>
          </cell>
          <cell r="V37">
            <v>0</v>
          </cell>
          <cell r="W37">
            <v>0</v>
          </cell>
          <cell r="X37">
            <v>0</v>
          </cell>
          <cell r="Y37">
            <v>0</v>
          </cell>
          <cell r="Z37">
            <v>0</v>
          </cell>
        </row>
        <row r="38">
          <cell r="B38">
            <v>34</v>
          </cell>
          <cell r="N38">
            <v>1</v>
          </cell>
          <cell r="O38">
            <v>0</v>
          </cell>
          <cell r="P38">
            <v>0</v>
          </cell>
          <cell r="Q38">
            <v>0</v>
          </cell>
          <cell r="R38">
            <v>0</v>
          </cell>
          <cell r="S38">
            <v>0</v>
          </cell>
          <cell r="T38">
            <v>0</v>
          </cell>
          <cell r="U38">
            <v>0</v>
          </cell>
          <cell r="V38">
            <v>0</v>
          </cell>
          <cell r="W38">
            <v>0</v>
          </cell>
          <cell r="X38">
            <v>0</v>
          </cell>
          <cell r="Y38">
            <v>0</v>
          </cell>
          <cell r="Z38">
            <v>0</v>
          </cell>
        </row>
        <row r="39">
          <cell r="B39">
            <v>35</v>
          </cell>
          <cell r="N39">
            <v>1</v>
          </cell>
          <cell r="O39">
            <v>0</v>
          </cell>
          <cell r="P39">
            <v>0</v>
          </cell>
          <cell r="Q39">
            <v>0</v>
          </cell>
          <cell r="R39">
            <v>0</v>
          </cell>
          <cell r="S39">
            <v>0</v>
          </cell>
          <cell r="T39">
            <v>0</v>
          </cell>
          <cell r="U39">
            <v>0</v>
          </cell>
          <cell r="V39">
            <v>0</v>
          </cell>
          <cell r="W39">
            <v>0</v>
          </cell>
          <cell r="X39">
            <v>0</v>
          </cell>
          <cell r="Y39">
            <v>0</v>
          </cell>
          <cell r="Z39">
            <v>0</v>
          </cell>
        </row>
        <row r="40">
          <cell r="B40">
            <v>36</v>
          </cell>
          <cell r="N40">
            <v>1</v>
          </cell>
          <cell r="O40">
            <v>0</v>
          </cell>
          <cell r="P40">
            <v>0</v>
          </cell>
          <cell r="Q40">
            <v>0</v>
          </cell>
          <cell r="R40">
            <v>0</v>
          </cell>
          <cell r="S40">
            <v>0</v>
          </cell>
          <cell r="T40">
            <v>0</v>
          </cell>
          <cell r="U40">
            <v>0</v>
          </cell>
          <cell r="V40">
            <v>0</v>
          </cell>
          <cell r="W40">
            <v>0</v>
          </cell>
          <cell r="X40">
            <v>0</v>
          </cell>
          <cell r="Y40">
            <v>0</v>
          </cell>
          <cell r="Z40">
            <v>0</v>
          </cell>
        </row>
        <row r="41">
          <cell r="B41">
            <v>37</v>
          </cell>
          <cell r="N41">
            <v>1</v>
          </cell>
          <cell r="O41">
            <v>0</v>
          </cell>
          <cell r="P41">
            <v>0</v>
          </cell>
          <cell r="Q41">
            <v>0</v>
          </cell>
          <cell r="R41">
            <v>0</v>
          </cell>
          <cell r="S41">
            <v>0</v>
          </cell>
          <cell r="T41">
            <v>0</v>
          </cell>
          <cell r="U41">
            <v>0</v>
          </cell>
          <cell r="V41">
            <v>0</v>
          </cell>
          <cell r="W41">
            <v>0</v>
          </cell>
          <cell r="X41">
            <v>0</v>
          </cell>
          <cell r="Y41">
            <v>0</v>
          </cell>
          <cell r="Z41">
            <v>0</v>
          </cell>
        </row>
        <row r="42">
          <cell r="B42">
            <v>38</v>
          </cell>
          <cell r="N42">
            <v>1</v>
          </cell>
          <cell r="O42">
            <v>0</v>
          </cell>
          <cell r="P42">
            <v>0</v>
          </cell>
          <cell r="Q42">
            <v>0</v>
          </cell>
          <cell r="R42">
            <v>0</v>
          </cell>
          <cell r="S42">
            <v>0</v>
          </cell>
          <cell r="T42">
            <v>0</v>
          </cell>
          <cell r="U42">
            <v>0</v>
          </cell>
          <cell r="V42">
            <v>0</v>
          </cell>
          <cell r="W42">
            <v>0</v>
          </cell>
          <cell r="X42">
            <v>0</v>
          </cell>
          <cell r="Y42">
            <v>0</v>
          </cell>
          <cell r="Z42">
            <v>0</v>
          </cell>
        </row>
        <row r="43">
          <cell r="B43">
            <v>39</v>
          </cell>
          <cell r="N43">
            <v>1</v>
          </cell>
          <cell r="O43">
            <v>0</v>
          </cell>
          <cell r="P43">
            <v>0</v>
          </cell>
          <cell r="Q43">
            <v>0</v>
          </cell>
          <cell r="R43">
            <v>0</v>
          </cell>
          <cell r="S43">
            <v>0</v>
          </cell>
          <cell r="T43">
            <v>0</v>
          </cell>
          <cell r="U43">
            <v>0</v>
          </cell>
          <cell r="V43">
            <v>0</v>
          </cell>
          <cell r="W43">
            <v>0</v>
          </cell>
          <cell r="X43">
            <v>0</v>
          </cell>
          <cell r="Y43">
            <v>0</v>
          </cell>
          <cell r="Z43">
            <v>0</v>
          </cell>
        </row>
        <row r="44">
          <cell r="B44">
            <v>40</v>
          </cell>
          <cell r="N44">
            <v>1</v>
          </cell>
          <cell r="O44">
            <v>0</v>
          </cell>
          <cell r="P44">
            <v>0</v>
          </cell>
          <cell r="Q44">
            <v>0</v>
          </cell>
          <cell r="R44">
            <v>0</v>
          </cell>
          <cell r="S44">
            <v>0</v>
          </cell>
          <cell r="T44">
            <v>0</v>
          </cell>
          <cell r="U44">
            <v>0</v>
          </cell>
          <cell r="V44">
            <v>0</v>
          </cell>
          <cell r="W44">
            <v>0</v>
          </cell>
          <cell r="X44">
            <v>0</v>
          </cell>
          <cell r="Y44">
            <v>0</v>
          </cell>
          <cell r="Z44">
            <v>0</v>
          </cell>
        </row>
        <row r="45">
          <cell r="B45">
            <v>41</v>
          </cell>
          <cell r="N45">
            <v>1</v>
          </cell>
          <cell r="O45">
            <v>0</v>
          </cell>
          <cell r="P45">
            <v>0</v>
          </cell>
          <cell r="Q45">
            <v>0</v>
          </cell>
          <cell r="R45">
            <v>0</v>
          </cell>
          <cell r="S45">
            <v>0</v>
          </cell>
          <cell r="T45">
            <v>0</v>
          </cell>
          <cell r="U45">
            <v>0</v>
          </cell>
          <cell r="V45">
            <v>0</v>
          </cell>
          <cell r="W45">
            <v>0</v>
          </cell>
          <cell r="X45">
            <v>0</v>
          </cell>
          <cell r="Y45">
            <v>0</v>
          </cell>
          <cell r="Z45">
            <v>0</v>
          </cell>
        </row>
        <row r="46">
          <cell r="B46">
            <v>42</v>
          </cell>
          <cell r="N46">
            <v>1</v>
          </cell>
          <cell r="O46">
            <v>0</v>
          </cell>
          <cell r="P46">
            <v>0</v>
          </cell>
          <cell r="Q46">
            <v>0</v>
          </cell>
          <cell r="R46">
            <v>0</v>
          </cell>
          <cell r="S46">
            <v>0</v>
          </cell>
          <cell r="T46">
            <v>0</v>
          </cell>
          <cell r="U46">
            <v>0</v>
          </cell>
          <cell r="V46">
            <v>0</v>
          </cell>
          <cell r="W46">
            <v>0</v>
          </cell>
          <cell r="X46">
            <v>0</v>
          </cell>
          <cell r="Y46">
            <v>0</v>
          </cell>
          <cell r="Z46">
            <v>0</v>
          </cell>
        </row>
        <row r="47">
          <cell r="B47">
            <v>43</v>
          </cell>
          <cell r="N47">
            <v>1</v>
          </cell>
          <cell r="O47">
            <v>0</v>
          </cell>
          <cell r="P47">
            <v>0</v>
          </cell>
          <cell r="Q47">
            <v>0</v>
          </cell>
          <cell r="R47">
            <v>0</v>
          </cell>
          <cell r="S47">
            <v>0</v>
          </cell>
          <cell r="T47">
            <v>0</v>
          </cell>
          <cell r="U47">
            <v>0</v>
          </cell>
          <cell r="V47">
            <v>0</v>
          </cell>
          <cell r="W47">
            <v>0</v>
          </cell>
          <cell r="X47">
            <v>0</v>
          </cell>
          <cell r="Y47">
            <v>0</v>
          </cell>
          <cell r="Z47">
            <v>0</v>
          </cell>
        </row>
        <row r="48">
          <cell r="B48">
            <v>44</v>
          </cell>
          <cell r="N48">
            <v>1</v>
          </cell>
          <cell r="O48">
            <v>0</v>
          </cell>
          <cell r="P48">
            <v>0</v>
          </cell>
          <cell r="Q48">
            <v>0</v>
          </cell>
          <cell r="R48">
            <v>0</v>
          </cell>
          <cell r="S48">
            <v>0</v>
          </cell>
          <cell r="T48">
            <v>0</v>
          </cell>
          <cell r="U48">
            <v>0</v>
          </cell>
          <cell r="V48">
            <v>0</v>
          </cell>
          <cell r="W48">
            <v>0</v>
          </cell>
          <cell r="X48">
            <v>0</v>
          </cell>
          <cell r="Y48">
            <v>0</v>
          </cell>
          <cell r="Z48">
            <v>0</v>
          </cell>
        </row>
        <row r="49">
          <cell r="B49">
            <v>45</v>
          </cell>
          <cell r="N49">
            <v>1</v>
          </cell>
          <cell r="O49">
            <v>0</v>
          </cell>
          <cell r="P49">
            <v>0</v>
          </cell>
          <cell r="Q49">
            <v>0</v>
          </cell>
          <cell r="R49">
            <v>0</v>
          </cell>
          <cell r="S49">
            <v>0</v>
          </cell>
          <cell r="T49">
            <v>0</v>
          </cell>
          <cell r="U49">
            <v>0</v>
          </cell>
          <cell r="V49">
            <v>0</v>
          </cell>
          <cell r="W49">
            <v>0</v>
          </cell>
          <cell r="X49">
            <v>0</v>
          </cell>
          <cell r="Y49">
            <v>0</v>
          </cell>
          <cell r="Z49">
            <v>0</v>
          </cell>
        </row>
        <row r="50">
          <cell r="B50">
            <v>46</v>
          </cell>
          <cell r="N50">
            <v>1</v>
          </cell>
          <cell r="O50">
            <v>0</v>
          </cell>
          <cell r="P50">
            <v>0</v>
          </cell>
          <cell r="Q50">
            <v>0</v>
          </cell>
          <cell r="R50">
            <v>0</v>
          </cell>
          <cell r="S50">
            <v>0</v>
          </cell>
          <cell r="T50">
            <v>0</v>
          </cell>
          <cell r="U50">
            <v>0</v>
          </cell>
          <cell r="V50">
            <v>0</v>
          </cell>
          <cell r="W50">
            <v>0</v>
          </cell>
          <cell r="X50">
            <v>0</v>
          </cell>
          <cell r="Y50">
            <v>0</v>
          </cell>
          <cell r="Z50">
            <v>0</v>
          </cell>
        </row>
        <row r="51">
          <cell r="B51">
            <v>47</v>
          </cell>
          <cell r="N51">
            <v>1</v>
          </cell>
          <cell r="O51">
            <v>0</v>
          </cell>
          <cell r="P51">
            <v>0</v>
          </cell>
          <cell r="Q51">
            <v>0</v>
          </cell>
          <cell r="R51">
            <v>0</v>
          </cell>
          <cell r="S51">
            <v>0</v>
          </cell>
          <cell r="T51">
            <v>0</v>
          </cell>
          <cell r="U51">
            <v>0</v>
          </cell>
          <cell r="V51">
            <v>0</v>
          </cell>
          <cell r="W51">
            <v>0</v>
          </cell>
          <cell r="X51">
            <v>0</v>
          </cell>
          <cell r="Y51">
            <v>0</v>
          </cell>
          <cell r="Z51">
            <v>0</v>
          </cell>
        </row>
        <row r="52">
          <cell r="B52">
            <v>48</v>
          </cell>
          <cell r="N52">
            <v>1</v>
          </cell>
          <cell r="O52">
            <v>0</v>
          </cell>
          <cell r="P52">
            <v>0</v>
          </cell>
          <cell r="Q52">
            <v>0</v>
          </cell>
          <cell r="R52">
            <v>0</v>
          </cell>
          <cell r="S52">
            <v>0</v>
          </cell>
          <cell r="T52">
            <v>0</v>
          </cell>
          <cell r="U52">
            <v>0</v>
          </cell>
          <cell r="V52">
            <v>0</v>
          </cell>
          <cell r="W52">
            <v>0</v>
          </cell>
          <cell r="X52">
            <v>0</v>
          </cell>
          <cell r="Y52">
            <v>0</v>
          </cell>
          <cell r="Z52">
            <v>0</v>
          </cell>
        </row>
        <row r="53">
          <cell r="B53">
            <v>49</v>
          </cell>
          <cell r="N53">
            <v>1</v>
          </cell>
          <cell r="O53">
            <v>0</v>
          </cell>
          <cell r="P53">
            <v>0</v>
          </cell>
          <cell r="Q53">
            <v>0</v>
          </cell>
          <cell r="R53">
            <v>0</v>
          </cell>
          <cell r="S53">
            <v>0</v>
          </cell>
          <cell r="T53">
            <v>0</v>
          </cell>
          <cell r="U53">
            <v>0</v>
          </cell>
          <cell r="V53">
            <v>0</v>
          </cell>
          <cell r="W53">
            <v>0</v>
          </cell>
          <cell r="X53">
            <v>0</v>
          </cell>
          <cell r="Y53">
            <v>0</v>
          </cell>
          <cell r="Z53">
            <v>0</v>
          </cell>
        </row>
        <row r="54">
          <cell r="B54">
            <v>50</v>
          </cell>
          <cell r="N54">
            <v>1</v>
          </cell>
          <cell r="O54">
            <v>0</v>
          </cell>
          <cell r="P54">
            <v>0</v>
          </cell>
          <cell r="Q54">
            <v>0</v>
          </cell>
          <cell r="R54">
            <v>0</v>
          </cell>
          <cell r="S54">
            <v>0</v>
          </cell>
          <cell r="T54">
            <v>0</v>
          </cell>
          <cell r="U54">
            <v>0</v>
          </cell>
          <cell r="V54">
            <v>0</v>
          </cell>
          <cell r="W54">
            <v>0</v>
          </cell>
          <cell r="X54">
            <v>0</v>
          </cell>
          <cell r="Y54">
            <v>0</v>
          </cell>
          <cell r="Z54">
            <v>0</v>
          </cell>
        </row>
      </sheetData>
      <sheetData sheetId="3">
        <row r="4">
          <cell r="C4" t="str">
            <v>Media</v>
          </cell>
          <cell r="D4" t="str">
            <v>Media</v>
          </cell>
          <cell r="E4">
            <v>25</v>
          </cell>
          <cell r="F4" t="str">
            <v>Bag</v>
          </cell>
          <cell r="G4">
            <v>100</v>
          </cell>
          <cell r="H4" t="str">
            <v>Pot</v>
          </cell>
          <cell r="I4">
            <v>0.25</v>
          </cell>
        </row>
        <row r="5">
          <cell r="C5" t="str">
            <v>Inserts</v>
          </cell>
          <cell r="D5" t="str">
            <v>Container</v>
          </cell>
          <cell r="E5">
            <v>0.44</v>
          </cell>
          <cell r="F5" t="str">
            <v>Each</v>
          </cell>
          <cell r="G5">
            <v>1</v>
          </cell>
          <cell r="H5" t="str">
            <v>Each</v>
          </cell>
          <cell r="I5">
            <v>0.44</v>
          </cell>
        </row>
        <row r="6">
          <cell r="C6" t="str">
            <v xml:space="preserve">Bean </v>
          </cell>
          <cell r="D6" t="str">
            <v>Seeds</v>
          </cell>
          <cell r="E6">
            <v>26</v>
          </cell>
          <cell r="F6" t="str">
            <v>lb</v>
          </cell>
          <cell r="G6">
            <v>2400</v>
          </cell>
          <cell r="H6" t="str">
            <v>Seed</v>
          </cell>
          <cell r="I6">
            <v>1.0833333333333334E-2</v>
          </cell>
        </row>
        <row r="7">
          <cell r="C7" t="str">
            <v xml:space="preserve">Cucumber </v>
          </cell>
          <cell r="D7" t="str">
            <v>Seeds</v>
          </cell>
          <cell r="E7">
            <v>11.5</v>
          </cell>
          <cell r="F7" t="str">
            <v>PKT</v>
          </cell>
          <cell r="G7">
            <v>250</v>
          </cell>
          <cell r="H7" t="str">
            <v>Seed</v>
          </cell>
          <cell r="I7">
            <v>4.5999999999999999E-2</v>
          </cell>
        </row>
        <row r="8">
          <cell r="C8" t="str">
            <v xml:space="preserve">Lettuce </v>
          </cell>
          <cell r="D8" t="str">
            <v>Seeds</v>
          </cell>
          <cell r="E8">
            <v>9</v>
          </cell>
          <cell r="F8" t="str">
            <v>oz</v>
          </cell>
          <cell r="G8">
            <v>10</v>
          </cell>
          <cell r="H8" t="str">
            <v>Bed</v>
          </cell>
          <cell r="I8">
            <v>0.9</v>
          </cell>
        </row>
        <row r="9">
          <cell r="C9" t="str">
            <v>Drip Line</v>
          </cell>
          <cell r="D9" t="str">
            <v>Equipment</v>
          </cell>
          <cell r="E9">
            <v>0.9</v>
          </cell>
          <cell r="F9" t="str">
            <v>Ft</v>
          </cell>
          <cell r="G9">
            <v>5</v>
          </cell>
          <cell r="H9" t="str">
            <v>Bed</v>
          </cell>
          <cell r="I9">
            <v>0.18</v>
          </cell>
        </row>
        <row r="10">
          <cell r="C10" t="str">
            <v>Straw</v>
          </cell>
          <cell r="D10" t="str">
            <v>Mulch</v>
          </cell>
          <cell r="E10">
            <v>5</v>
          </cell>
          <cell r="F10" t="str">
            <v>Bale</v>
          </cell>
          <cell r="G10">
            <v>1</v>
          </cell>
          <cell r="H10" t="str">
            <v>Bale</v>
          </cell>
          <cell r="I10">
            <v>5</v>
          </cell>
        </row>
        <row r="11">
          <cell r="C11" t="str">
            <v>Trellising: Netting</v>
          </cell>
          <cell r="D11" t="str">
            <v>Equipment</v>
          </cell>
          <cell r="E11">
            <v>105</v>
          </cell>
          <cell r="F11" t="str">
            <v>Spool</v>
          </cell>
          <cell r="G11">
            <v>320</v>
          </cell>
          <cell r="H11" t="str">
            <v>ft</v>
          </cell>
          <cell r="I11">
            <v>0.328125</v>
          </cell>
        </row>
        <row r="12">
          <cell r="C12" t="str">
            <v>Markers</v>
          </cell>
          <cell r="D12" t="str">
            <v>Equipment</v>
          </cell>
          <cell r="E12">
            <v>2</v>
          </cell>
          <cell r="F12" t="str">
            <v>PKT</v>
          </cell>
          <cell r="G12">
            <v>50</v>
          </cell>
          <cell r="H12" t="str">
            <v>Each</v>
          </cell>
          <cell r="I12">
            <v>0.04</v>
          </cell>
        </row>
        <row r="13">
          <cell r="C13" t="str">
            <v>Hay</v>
          </cell>
          <cell r="D13" t="str">
            <v>Mulch</v>
          </cell>
          <cell r="E13">
            <v>5</v>
          </cell>
          <cell r="F13" t="str">
            <v>Bale</v>
          </cell>
          <cell r="G13">
            <v>1</v>
          </cell>
          <cell r="H13" t="str">
            <v>Bale</v>
          </cell>
          <cell r="I13">
            <v>5</v>
          </cell>
        </row>
        <row r="14">
          <cell r="C14" t="str">
            <v>Trellising: Post</v>
          </cell>
          <cell r="D14" t="str">
            <v>Equipment</v>
          </cell>
          <cell r="E14">
            <v>3.5</v>
          </cell>
          <cell r="F14" t="str">
            <v>Post</v>
          </cell>
          <cell r="G14">
            <v>1</v>
          </cell>
          <cell r="H14" t="str">
            <v>Post</v>
          </cell>
          <cell r="I14">
            <v>3.5</v>
          </cell>
        </row>
        <row r="15">
          <cell r="C15" t="str">
            <v>Flats</v>
          </cell>
          <cell r="D15" t="str">
            <v>Container</v>
          </cell>
          <cell r="E15">
            <v>0.73</v>
          </cell>
          <cell r="F15" t="str">
            <v>Each</v>
          </cell>
          <cell r="G15">
            <v>1</v>
          </cell>
          <cell r="H15" t="str">
            <v>Each</v>
          </cell>
          <cell r="I15">
            <v>0.73</v>
          </cell>
        </row>
        <row r="16">
          <cell r="C16" t="str">
            <v>Boxes</v>
          </cell>
          <cell r="D16" t="str">
            <v>Packaging</v>
          </cell>
          <cell r="E16">
            <v>0.1</v>
          </cell>
          <cell r="F16" t="str">
            <v>Each</v>
          </cell>
          <cell r="G16">
            <v>1</v>
          </cell>
          <cell r="H16" t="str">
            <v>Each</v>
          </cell>
          <cell r="I16">
            <v>0.1</v>
          </cell>
        </row>
        <row r="17">
          <cell r="C17" t="str">
            <v>Bags</v>
          </cell>
          <cell r="D17" t="str">
            <v>Packaging</v>
          </cell>
          <cell r="E17">
            <v>10</v>
          </cell>
          <cell r="F17" t="str">
            <v>Box</v>
          </cell>
          <cell r="G17">
            <v>1000</v>
          </cell>
          <cell r="H17" t="str">
            <v>Each</v>
          </cell>
          <cell r="I17">
            <v>0.01</v>
          </cell>
        </row>
        <row r="18">
          <cell r="C18" t="str">
            <v>Radish</v>
          </cell>
          <cell r="D18" t="str">
            <v>Seeds</v>
          </cell>
          <cell r="E18">
            <v>1.75</v>
          </cell>
          <cell r="F18" t="str">
            <v>oz</v>
          </cell>
          <cell r="G18">
            <v>350</v>
          </cell>
          <cell r="H18" t="str">
            <v>Seed</v>
          </cell>
          <cell r="I18">
            <v>5.0000000000000001E-3</v>
          </cell>
        </row>
        <row r="19">
          <cell r="C19" t="str">
            <v>Pepper</v>
          </cell>
          <cell r="D19" t="str">
            <v>Seeds</v>
          </cell>
          <cell r="E19">
            <v>11</v>
          </cell>
          <cell r="F19" t="str">
            <v>PKT</v>
          </cell>
          <cell r="G19">
            <v>250</v>
          </cell>
          <cell r="H19" t="str">
            <v>Seed</v>
          </cell>
          <cell r="I19">
            <v>4.3999999999999997E-2</v>
          </cell>
        </row>
        <row r="20">
          <cell r="C20" t="str">
            <v>Broccoli</v>
          </cell>
          <cell r="D20" t="str">
            <v>Seeds</v>
          </cell>
          <cell r="E20">
            <v>3.5</v>
          </cell>
          <cell r="F20" t="str">
            <v>PKT</v>
          </cell>
          <cell r="G20">
            <v>500</v>
          </cell>
          <cell r="H20" t="str">
            <v>Seed</v>
          </cell>
          <cell r="I20">
            <v>7.0000000000000001E-3</v>
          </cell>
        </row>
        <row r="21">
          <cell r="C21" t="str">
            <v>Tomato</v>
          </cell>
          <cell r="D21" t="str">
            <v>Seeds</v>
          </cell>
          <cell r="E21">
            <v>6</v>
          </cell>
          <cell r="F21" t="str">
            <v>PKT</v>
          </cell>
          <cell r="G21">
            <v>250</v>
          </cell>
          <cell r="H21" t="str">
            <v>Seed</v>
          </cell>
          <cell r="I21">
            <v>2.4E-2</v>
          </cell>
        </row>
        <row r="22">
          <cell r="C22" t="str">
            <v>Eggplant</v>
          </cell>
          <cell r="D22" t="str">
            <v>Seeds</v>
          </cell>
          <cell r="E22">
            <v>8.4499999999999993</v>
          </cell>
          <cell r="F22" t="str">
            <v>PKT</v>
          </cell>
          <cell r="G22">
            <v>50</v>
          </cell>
          <cell r="H22" t="str">
            <v>Seed</v>
          </cell>
          <cell r="I22">
            <v>0.16899999999999998</v>
          </cell>
        </row>
        <row r="23">
          <cell r="C23" t="str">
            <v>Organic Insecticide</v>
          </cell>
          <cell r="D23" t="str">
            <v>Container</v>
          </cell>
          <cell r="E23">
            <v>15</v>
          </cell>
          <cell r="F23" t="str">
            <v>lb</v>
          </cell>
          <cell r="G23">
            <v>5</v>
          </cell>
          <cell r="H23" t="str">
            <v>Gallons</v>
          </cell>
          <cell r="I23">
            <v>3</v>
          </cell>
        </row>
        <row r="24">
          <cell r="I24">
            <v>0</v>
          </cell>
        </row>
        <row r="25">
          <cell r="I25">
            <v>0</v>
          </cell>
        </row>
        <row r="26">
          <cell r="I26">
            <v>0</v>
          </cell>
        </row>
        <row r="27">
          <cell r="I27">
            <v>0</v>
          </cell>
        </row>
        <row r="28">
          <cell r="I28">
            <v>0</v>
          </cell>
        </row>
        <row r="29">
          <cell r="I29">
            <v>0</v>
          </cell>
        </row>
        <row r="30">
          <cell r="I30">
            <v>0</v>
          </cell>
        </row>
        <row r="31">
          <cell r="I31">
            <v>0</v>
          </cell>
        </row>
        <row r="32">
          <cell r="I32">
            <v>0</v>
          </cell>
        </row>
        <row r="33">
          <cell r="I33">
            <v>0</v>
          </cell>
        </row>
        <row r="34">
          <cell r="I34">
            <v>0</v>
          </cell>
        </row>
        <row r="35">
          <cell r="I35">
            <v>0</v>
          </cell>
        </row>
        <row r="36">
          <cell r="I36">
            <v>0</v>
          </cell>
        </row>
        <row r="37">
          <cell r="I37">
            <v>0</v>
          </cell>
        </row>
        <row r="38">
          <cell r="I38">
            <v>0</v>
          </cell>
        </row>
        <row r="39">
          <cell r="I39">
            <v>0</v>
          </cell>
        </row>
        <row r="40">
          <cell r="I40">
            <v>0</v>
          </cell>
        </row>
        <row r="41">
          <cell r="I41">
            <v>0</v>
          </cell>
        </row>
        <row r="42">
          <cell r="I42">
            <v>0</v>
          </cell>
        </row>
        <row r="43">
          <cell r="I43">
            <v>0</v>
          </cell>
        </row>
        <row r="44">
          <cell r="I44">
            <v>0</v>
          </cell>
        </row>
        <row r="45">
          <cell r="I45">
            <v>0</v>
          </cell>
        </row>
        <row r="46">
          <cell r="I46">
            <v>0</v>
          </cell>
        </row>
        <row r="47">
          <cell r="I47">
            <v>0</v>
          </cell>
        </row>
        <row r="48">
          <cell r="I48">
            <v>0</v>
          </cell>
        </row>
        <row r="49">
          <cell r="I49">
            <v>0</v>
          </cell>
        </row>
        <row r="50">
          <cell r="I50">
            <v>0</v>
          </cell>
        </row>
        <row r="51">
          <cell r="I51">
            <v>0</v>
          </cell>
        </row>
        <row r="52">
          <cell r="I52">
            <v>0</v>
          </cell>
        </row>
        <row r="53">
          <cell r="I53">
            <v>0</v>
          </cell>
        </row>
      </sheetData>
      <sheetData sheetId="4">
        <row r="37">
          <cell r="B37">
            <v>1</v>
          </cell>
          <cell r="C37" t="str">
            <v>Green Beans (Northeaster)</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row>
        <row r="38">
          <cell r="B38">
            <v>2</v>
          </cell>
          <cell r="C38" t="str">
            <v>Cucumbers (Diva)</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row>
        <row r="39">
          <cell r="B39">
            <v>3</v>
          </cell>
          <cell r="C39" t="str">
            <v>Lettuce (Mesclun Mix)</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row>
        <row r="40">
          <cell r="B40">
            <v>4</v>
          </cell>
          <cell r="C40" t="str">
            <v>Radishes (Cherry Belle)</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row>
        <row r="41">
          <cell r="B41">
            <v>5</v>
          </cell>
          <cell r="C41" t="str">
            <v>Sweet Peppers (Green)</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row>
        <row r="42">
          <cell r="B42">
            <v>6</v>
          </cell>
          <cell r="C42" t="str">
            <v>Tomatoes (Sweet Cluster)</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row>
        <row r="43">
          <cell r="B43">
            <v>7</v>
          </cell>
          <cell r="C43" t="str">
            <v>Broccoli (Marathon)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row>
        <row r="44">
          <cell r="B44">
            <v>8</v>
          </cell>
          <cell r="C44" t="str">
            <v>Eggplant (Orient Express)</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row>
        <row r="45">
          <cell r="B45">
            <v>9</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row>
        <row r="46">
          <cell r="B46">
            <v>10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workbookViewId="0"/>
  </sheetViews>
  <sheetFormatPr defaultRowHeight="12.75"/>
  <cols>
    <col min="1" max="16384" width="9.140625" style="85"/>
  </cols>
  <sheetData/>
  <pageMargins left="0.7" right="0.7" top="0.75" bottom="0.75" header="0.3" footer="0.3"/>
  <pageSetup scale="67" orientation="portrait" r:id="rId1"/>
  <drawing r:id="rId2"/>
</worksheet>
</file>

<file path=xl/worksheets/sheet10.xml><?xml version="1.0" encoding="utf-8"?>
<worksheet xmlns="http://schemas.openxmlformats.org/spreadsheetml/2006/main" xmlns:r="http://schemas.openxmlformats.org/officeDocument/2006/relationships">
  <sheetPr codeName="Sheet8">
    <pageSetUpPr fitToPage="1"/>
  </sheetPr>
  <dimension ref="B1:N70"/>
  <sheetViews>
    <sheetView showZeros="0" workbookViewId="0">
      <selection activeCell="H18" sqref="H18"/>
    </sheetView>
  </sheetViews>
  <sheetFormatPr defaultRowHeight="13.5" customHeight="1"/>
  <cols>
    <col min="1" max="1" width="6" style="2" customWidth="1"/>
    <col min="2" max="2" width="28.85546875" style="2" customWidth="1"/>
    <col min="3" max="4" width="9.140625" style="2"/>
    <col min="5" max="5" width="8.7109375" style="2" customWidth="1"/>
    <col min="6" max="6" width="12.85546875" style="2" customWidth="1"/>
    <col min="7" max="7" width="9.140625" style="2"/>
    <col min="8" max="9" width="11.28515625" style="2" customWidth="1"/>
    <col min="10" max="10" width="4.42578125" style="2" customWidth="1"/>
    <col min="11" max="11" width="11.28515625" style="2" customWidth="1"/>
    <col min="12" max="12" width="10.42578125" style="2" customWidth="1"/>
    <col min="13" max="13" width="9.140625" style="2"/>
    <col min="14" max="14" width="10" style="2" customWidth="1"/>
    <col min="15" max="16384" width="9.140625" style="2"/>
  </cols>
  <sheetData>
    <row r="1" spans="2:14" ht="48.75" customHeight="1">
      <c r="B1" s="1"/>
      <c r="C1" s="1"/>
      <c r="D1" s="1"/>
      <c r="E1" s="1"/>
      <c r="F1" s="1"/>
      <c r="G1" s="1"/>
      <c r="H1" s="1"/>
      <c r="I1" s="1"/>
    </row>
    <row r="2" spans="2:14" ht="13.5" customHeight="1">
      <c r="B2" s="3">
        <v>1</v>
      </c>
      <c r="C2" s="1"/>
      <c r="D2" s="1"/>
      <c r="E2" s="1"/>
      <c r="F2" s="1"/>
      <c r="G2" s="1"/>
      <c r="H2" s="1"/>
      <c r="I2" s="1"/>
    </row>
    <row r="3" spans="2:14" ht="13.5" customHeight="1">
      <c r="B3" s="4" t="s">
        <v>0</v>
      </c>
      <c r="C3" s="5" t="s">
        <v>99</v>
      </c>
      <c r="D3" s="5"/>
      <c r="E3" s="6"/>
      <c r="F3" s="7" t="s">
        <v>2</v>
      </c>
      <c r="G3" s="8">
        <v>2010</v>
      </c>
      <c r="H3" s="1"/>
      <c r="I3" s="1"/>
    </row>
    <row r="4" spans="2:14" ht="13.5" customHeight="1">
      <c r="B4" s="9" t="s">
        <v>3</v>
      </c>
      <c r="C4" s="5" t="s">
        <v>4</v>
      </c>
      <c r="D4" s="9"/>
      <c r="E4" s="10"/>
      <c r="F4" s="7" t="s">
        <v>5</v>
      </c>
      <c r="G4" s="11">
        <v>40</v>
      </c>
      <c r="H4" s="12" t="s">
        <v>6</v>
      </c>
      <c r="I4" s="13"/>
    </row>
    <row r="5" spans="2:14" ht="13.5" customHeight="1">
      <c r="B5" s="9" t="s">
        <v>7</v>
      </c>
      <c r="C5" s="14">
        <v>10</v>
      </c>
      <c r="D5" s="9"/>
      <c r="E5" s="10"/>
      <c r="F5" s="7" t="s">
        <v>8</v>
      </c>
      <c r="G5" s="15">
        <v>2.6</v>
      </c>
      <c r="H5" s="7"/>
      <c r="I5" s="13"/>
    </row>
    <row r="6" spans="2:14" ht="13.5" customHeight="1">
      <c r="B6" s="4"/>
      <c r="C6" s="16"/>
      <c r="D6" s="17"/>
      <c r="E6" s="17"/>
      <c r="F6" s="7"/>
      <c r="G6" s="18"/>
      <c r="H6" s="1"/>
      <c r="I6" s="1"/>
    </row>
    <row r="7" spans="2:14" ht="13.5" customHeight="1">
      <c r="B7" s="19" t="s">
        <v>9</v>
      </c>
      <c r="C7" s="20">
        <v>250</v>
      </c>
      <c r="D7" s="21" t="s">
        <v>10</v>
      </c>
      <c r="E7" s="22" t="s">
        <v>11</v>
      </c>
      <c r="F7" s="23">
        <v>2.5</v>
      </c>
      <c r="G7" s="4"/>
      <c r="H7" s="1"/>
      <c r="I7" s="1"/>
    </row>
    <row r="8" spans="2:14" ht="13.5" customHeight="1">
      <c r="B8" s="24"/>
      <c r="C8" s="25"/>
      <c r="D8" s="21"/>
      <c r="E8" s="21"/>
      <c r="F8" s="21"/>
      <c r="G8" s="21"/>
      <c r="H8" s="21"/>
      <c r="I8" s="1"/>
      <c r="K8" s="86"/>
      <c r="L8" s="86"/>
      <c r="M8" s="86"/>
    </row>
    <row r="9" spans="2:14" ht="13.5" customHeight="1">
      <c r="B9" s="26"/>
      <c r="C9" s="25"/>
      <c r="D9" s="87" t="s">
        <v>12</v>
      </c>
      <c r="E9" s="88"/>
      <c r="F9" s="89"/>
      <c r="G9" s="87" t="s">
        <v>13</v>
      </c>
      <c r="H9" s="88"/>
      <c r="I9" s="89"/>
      <c r="K9" s="86"/>
      <c r="L9" s="86"/>
      <c r="M9" s="86"/>
    </row>
    <row r="10" spans="2:14" ht="13.5" customHeight="1">
      <c r="B10" s="26"/>
      <c r="C10" s="27" t="s">
        <v>14</v>
      </c>
      <c r="D10" s="28" t="s">
        <v>15</v>
      </c>
      <c r="E10" s="29" t="s">
        <v>16</v>
      </c>
      <c r="F10" s="30" t="s">
        <v>17</v>
      </c>
      <c r="G10" s="31" t="s">
        <v>15</v>
      </c>
      <c r="H10" s="32" t="s">
        <v>16</v>
      </c>
      <c r="I10" s="33" t="s">
        <v>17</v>
      </c>
      <c r="K10" s="86"/>
      <c r="L10" s="86"/>
      <c r="M10" s="86"/>
    </row>
    <row r="11" spans="2:14" ht="13.5" customHeight="1">
      <c r="B11" s="24" t="str">
        <f>("Income per "&amp;C4)</f>
        <v>Income per Bed</v>
      </c>
      <c r="C11" s="34">
        <f>C7*F7</f>
        <v>625</v>
      </c>
      <c r="D11" s="35">
        <f>H66</f>
        <v>180.08273148238914</v>
      </c>
      <c r="E11" s="36">
        <f>C11-D11</f>
        <v>444.91726851761086</v>
      </c>
      <c r="F11" s="37">
        <f>IF(C7=0,0,D11/C7)</f>
        <v>0.7203309259295565</v>
      </c>
      <c r="G11" s="38">
        <f>I66</f>
        <v>178.51799319037812</v>
      </c>
      <c r="H11" s="39">
        <f>C11-G11</f>
        <v>446.48200680962191</v>
      </c>
      <c r="I11" s="40">
        <f>IF(C7=0,0,G11/C7)</f>
        <v>0.71407197276151246</v>
      </c>
    </row>
    <row r="12" spans="2:14" ht="13.5" customHeight="1">
      <c r="B12" s="41"/>
      <c r="C12" s="1"/>
      <c r="D12" s="1"/>
      <c r="E12" s="1"/>
      <c r="F12" s="1"/>
      <c r="G12" s="1"/>
      <c r="H12" s="1"/>
      <c r="I12" s="1"/>
    </row>
    <row r="13" spans="2:14" ht="13.5" customHeight="1">
      <c r="B13" s="102" t="s">
        <v>18</v>
      </c>
      <c r="C13" s="92" t="s">
        <v>19</v>
      </c>
      <c r="D13" s="94" t="s">
        <v>20</v>
      </c>
      <c r="E13" s="90" t="str">
        <f>CONCATENATE("Labor @ $",'[1]Production Inputs'!D7,"/Hr")</f>
        <v>Labor @ $10/Hr</v>
      </c>
      <c r="F13" s="94" t="str">
        <f>CONCATENATE("Fuel and Lube @ $",'[1]Production Inputs'!D9)</f>
        <v>Fuel and Lube @ $2.6</v>
      </c>
      <c r="G13" s="90" t="s">
        <v>21</v>
      </c>
      <c r="H13" s="92" t="s">
        <v>22</v>
      </c>
      <c r="I13" s="94" t="str">
        <f>CONCATENATE("Total per ",C4)</f>
        <v>Total per Bed</v>
      </c>
      <c r="K13" s="42" t="s">
        <v>23</v>
      </c>
      <c r="L13" s="42"/>
      <c r="M13" s="42"/>
      <c r="N13" s="42"/>
    </row>
    <row r="14" spans="2:14" ht="13.5" customHeight="1" thickBot="1">
      <c r="B14" s="103"/>
      <c r="C14" s="93"/>
      <c r="D14" s="95"/>
      <c r="E14" s="91"/>
      <c r="F14" s="95"/>
      <c r="G14" s="91"/>
      <c r="H14" s="93"/>
      <c r="I14" s="95"/>
      <c r="K14" s="43" t="s">
        <v>24</v>
      </c>
      <c r="L14" s="43" t="s">
        <v>25</v>
      </c>
      <c r="M14" s="43" t="s">
        <v>26</v>
      </c>
      <c r="N14" s="43" t="s">
        <v>22</v>
      </c>
    </row>
    <row r="15" spans="2:14" ht="13.5" customHeight="1" thickTop="1" thickBot="1">
      <c r="B15" s="44" t="s">
        <v>27</v>
      </c>
      <c r="C15" s="45" t="s">
        <v>4</v>
      </c>
      <c r="D15" s="45">
        <v>1</v>
      </c>
      <c r="E15" s="46">
        <f>K15*$C$5*D15</f>
        <v>0.25</v>
      </c>
      <c r="F15" s="46">
        <f>L15*$G$5*D15</f>
        <v>9.9666666666666667E-2</v>
      </c>
      <c r="G15" s="46">
        <f>M15*$D15</f>
        <v>0.08</v>
      </c>
      <c r="H15" s="46">
        <f>N15*$D15</f>
        <v>1.4545454545454548</v>
      </c>
      <c r="I15" s="47">
        <f>SUM(E15:H15)</f>
        <v>1.8842121212121214</v>
      </c>
      <c r="K15" s="48">
        <v>2.5000000000000001E-2</v>
      </c>
      <c r="L15" s="48">
        <v>3.833333333333333E-2</v>
      </c>
      <c r="M15" s="49">
        <v>0.08</v>
      </c>
      <c r="N15" s="49">
        <v>1.4545454545454548</v>
      </c>
    </row>
    <row r="16" spans="2:14" ht="13.5" customHeight="1" thickBot="1">
      <c r="B16" s="44" t="s">
        <v>78</v>
      </c>
      <c r="C16" s="45" t="s">
        <v>4</v>
      </c>
      <c r="D16" s="45">
        <v>1</v>
      </c>
      <c r="E16" s="46">
        <f t="shared" ref="E16:E28" si="0">K16*$C$5*D16</f>
        <v>1.5</v>
      </c>
      <c r="F16" s="46">
        <f t="shared" ref="F16:F28" si="1">L16*$G$5*D16</f>
        <v>0</v>
      </c>
      <c r="G16" s="46">
        <f t="shared" ref="G16:H28" si="2">M16*$D16</f>
        <v>0</v>
      </c>
      <c r="H16" s="46">
        <f t="shared" si="2"/>
        <v>0</v>
      </c>
      <c r="I16" s="47">
        <f t="shared" ref="I16:I28" si="3">SUM(E16:H16)</f>
        <v>1.5</v>
      </c>
      <c r="K16" s="48">
        <v>0.15</v>
      </c>
      <c r="L16" s="48">
        <v>0</v>
      </c>
      <c r="M16" s="49">
        <v>0</v>
      </c>
      <c r="N16" s="49">
        <v>0</v>
      </c>
    </row>
    <row r="17" spans="2:14" ht="13.5" customHeight="1" thickBot="1">
      <c r="B17" s="44" t="s">
        <v>79</v>
      </c>
      <c r="C17" s="45" t="s">
        <v>4</v>
      </c>
      <c r="D17" s="45">
        <v>1</v>
      </c>
      <c r="E17" s="46">
        <f t="shared" si="0"/>
        <v>3.125</v>
      </c>
      <c r="F17" s="46">
        <f t="shared" si="1"/>
        <v>0</v>
      </c>
      <c r="G17" s="46">
        <f t="shared" si="2"/>
        <v>0</v>
      </c>
      <c r="H17" s="46">
        <f t="shared" si="2"/>
        <v>0</v>
      </c>
      <c r="I17" s="47">
        <f t="shared" si="3"/>
        <v>3.125</v>
      </c>
      <c r="K17" s="48">
        <v>0.3125</v>
      </c>
      <c r="L17" s="48">
        <v>0</v>
      </c>
      <c r="M17" s="49">
        <v>0</v>
      </c>
      <c r="N17" s="49">
        <v>0</v>
      </c>
    </row>
    <row r="18" spans="2:14" ht="13.5" customHeight="1" thickBot="1">
      <c r="B18" s="44" t="s">
        <v>29</v>
      </c>
      <c r="C18" s="45" t="s">
        <v>4</v>
      </c>
      <c r="D18" s="45">
        <v>6</v>
      </c>
      <c r="E18" s="46">
        <f t="shared" si="0"/>
        <v>6</v>
      </c>
      <c r="F18" s="46">
        <f t="shared" si="1"/>
        <v>0</v>
      </c>
      <c r="G18" s="46">
        <f t="shared" si="2"/>
        <v>0</v>
      </c>
      <c r="H18" s="46">
        <f t="shared" si="2"/>
        <v>0</v>
      </c>
      <c r="I18" s="47">
        <f t="shared" si="3"/>
        <v>6</v>
      </c>
      <c r="K18" s="48">
        <v>0.1</v>
      </c>
      <c r="L18" s="48">
        <v>0</v>
      </c>
      <c r="M18" s="49">
        <v>0</v>
      </c>
      <c r="N18" s="49">
        <v>0</v>
      </c>
    </row>
    <row r="19" spans="2:14" ht="13.5" customHeight="1" thickBot="1">
      <c r="B19" s="44" t="s">
        <v>30</v>
      </c>
      <c r="C19" s="45" t="s">
        <v>4</v>
      </c>
      <c r="D19" s="45">
        <v>1</v>
      </c>
      <c r="E19" s="46">
        <f t="shared" si="0"/>
        <v>0.25</v>
      </c>
      <c r="F19" s="46">
        <f t="shared" si="1"/>
        <v>0</v>
      </c>
      <c r="G19" s="46">
        <f t="shared" si="2"/>
        <v>0</v>
      </c>
      <c r="H19" s="46">
        <f t="shared" si="2"/>
        <v>0</v>
      </c>
      <c r="I19" s="47">
        <f t="shared" si="3"/>
        <v>0.25</v>
      </c>
      <c r="K19" s="48">
        <v>2.5000000000000001E-2</v>
      </c>
      <c r="L19" s="48">
        <v>0</v>
      </c>
      <c r="M19" s="49">
        <v>0</v>
      </c>
      <c r="N19" s="49">
        <v>0</v>
      </c>
    </row>
    <row r="20" spans="2:14" ht="13.5" customHeight="1" thickBot="1">
      <c r="B20" s="44" t="s">
        <v>31</v>
      </c>
      <c r="C20" s="45" t="s">
        <v>4</v>
      </c>
      <c r="D20" s="45">
        <v>10</v>
      </c>
      <c r="E20" s="46">
        <f t="shared" si="0"/>
        <v>0.10833333333333334</v>
      </c>
      <c r="F20" s="46">
        <f t="shared" si="1"/>
        <v>0</v>
      </c>
      <c r="G20" s="46">
        <f t="shared" si="2"/>
        <v>0</v>
      </c>
      <c r="H20" s="46">
        <f t="shared" si="2"/>
        <v>0</v>
      </c>
      <c r="I20" s="47">
        <f t="shared" si="3"/>
        <v>0.10833333333333334</v>
      </c>
      <c r="K20" s="48">
        <v>1.0833333333333333E-3</v>
      </c>
      <c r="L20" s="48">
        <v>0</v>
      </c>
      <c r="M20" s="49">
        <v>0</v>
      </c>
      <c r="N20" s="49">
        <v>0</v>
      </c>
    </row>
    <row r="21" spans="2:14" ht="13.5" customHeight="1" thickBot="1">
      <c r="B21" s="44" t="s">
        <v>32</v>
      </c>
      <c r="C21" s="45" t="s">
        <v>4</v>
      </c>
      <c r="D21" s="45">
        <v>6</v>
      </c>
      <c r="E21" s="46">
        <f t="shared" si="0"/>
        <v>18.75</v>
      </c>
      <c r="F21" s="46">
        <f t="shared" si="1"/>
        <v>0</v>
      </c>
      <c r="G21" s="46">
        <f t="shared" si="2"/>
        <v>0</v>
      </c>
      <c r="H21" s="46">
        <f t="shared" si="2"/>
        <v>0</v>
      </c>
      <c r="I21" s="47">
        <f t="shared" si="3"/>
        <v>18.75</v>
      </c>
      <c r="K21" s="48">
        <v>0.3125</v>
      </c>
      <c r="L21" s="48">
        <v>0</v>
      </c>
      <c r="M21" s="49">
        <v>0</v>
      </c>
      <c r="N21" s="49">
        <v>0</v>
      </c>
    </row>
    <row r="22" spans="2:14" ht="13.5" customHeight="1" thickBot="1">
      <c r="B22" s="44" t="s">
        <v>97</v>
      </c>
      <c r="C22" s="45" t="s">
        <v>4</v>
      </c>
      <c r="D22" s="45">
        <v>6</v>
      </c>
      <c r="E22" s="46">
        <f t="shared" si="0"/>
        <v>9.75</v>
      </c>
      <c r="F22" s="46">
        <f t="shared" si="1"/>
        <v>0</v>
      </c>
      <c r="G22" s="46">
        <f t="shared" si="2"/>
        <v>0</v>
      </c>
      <c r="H22" s="46">
        <f t="shared" si="2"/>
        <v>0</v>
      </c>
      <c r="I22" s="47">
        <f t="shared" si="3"/>
        <v>9.75</v>
      </c>
      <c r="K22" s="48">
        <v>0.16250000000000001</v>
      </c>
      <c r="L22" s="48">
        <v>0</v>
      </c>
      <c r="M22" s="49">
        <v>0</v>
      </c>
      <c r="N22" s="49">
        <v>0</v>
      </c>
    </row>
    <row r="23" spans="2:14" ht="13.5" customHeight="1" thickBot="1">
      <c r="B23" s="44" t="s">
        <v>36</v>
      </c>
      <c r="C23" s="45" t="s">
        <v>4</v>
      </c>
      <c r="D23" s="45">
        <v>1</v>
      </c>
      <c r="E23" s="46">
        <f t="shared" si="0"/>
        <v>1.625</v>
      </c>
      <c r="F23" s="46">
        <f t="shared" si="1"/>
        <v>0</v>
      </c>
      <c r="G23" s="46">
        <f t="shared" si="2"/>
        <v>0</v>
      </c>
      <c r="H23" s="46">
        <f t="shared" si="2"/>
        <v>0</v>
      </c>
      <c r="I23" s="47">
        <f t="shared" si="3"/>
        <v>1.625</v>
      </c>
      <c r="K23" s="48">
        <v>0.16250000000000001</v>
      </c>
      <c r="L23" s="48">
        <v>0</v>
      </c>
      <c r="M23" s="49">
        <v>0</v>
      </c>
      <c r="N23" s="49">
        <v>0</v>
      </c>
    </row>
    <row r="24" spans="2:14" ht="13.5" customHeight="1" thickBot="1">
      <c r="B24" s="44" t="s">
        <v>80</v>
      </c>
      <c r="C24" s="45" t="s">
        <v>4</v>
      </c>
      <c r="D24" s="45">
        <v>2</v>
      </c>
      <c r="E24" s="46">
        <f t="shared" si="0"/>
        <v>3.25</v>
      </c>
      <c r="F24" s="46">
        <f t="shared" si="1"/>
        <v>0</v>
      </c>
      <c r="G24" s="46">
        <f t="shared" si="2"/>
        <v>0</v>
      </c>
      <c r="H24" s="46">
        <f t="shared" si="2"/>
        <v>0</v>
      </c>
      <c r="I24" s="47">
        <f t="shared" si="3"/>
        <v>3.25</v>
      </c>
      <c r="K24" s="48">
        <v>0.16250000000000001</v>
      </c>
      <c r="L24" s="48">
        <v>0</v>
      </c>
      <c r="M24" s="49">
        <v>0</v>
      </c>
      <c r="N24" s="49">
        <v>0</v>
      </c>
    </row>
    <row r="25" spans="2:14" ht="13.5" customHeight="1" thickBot="1">
      <c r="B25" s="44">
        <v>0</v>
      </c>
      <c r="C25" s="45" t="s">
        <v>37</v>
      </c>
      <c r="D25" s="45">
        <v>0</v>
      </c>
      <c r="E25" s="46">
        <f t="shared" si="0"/>
        <v>0</v>
      </c>
      <c r="F25" s="46">
        <f t="shared" si="1"/>
        <v>0</v>
      </c>
      <c r="G25" s="46">
        <f t="shared" si="2"/>
        <v>0</v>
      </c>
      <c r="H25" s="46">
        <f t="shared" si="2"/>
        <v>0</v>
      </c>
      <c r="I25" s="47">
        <f t="shared" si="3"/>
        <v>0</v>
      </c>
      <c r="K25" s="48">
        <v>0</v>
      </c>
      <c r="L25" s="48">
        <v>0</v>
      </c>
      <c r="M25" s="49">
        <v>0</v>
      </c>
      <c r="N25" s="49">
        <v>0</v>
      </c>
    </row>
    <row r="26" spans="2:14" ht="13.5" customHeight="1" thickBot="1">
      <c r="B26" s="44">
        <v>0</v>
      </c>
      <c r="C26" s="45" t="s">
        <v>37</v>
      </c>
      <c r="D26" s="45">
        <v>0</v>
      </c>
      <c r="E26" s="46">
        <f t="shared" si="0"/>
        <v>0</v>
      </c>
      <c r="F26" s="46">
        <f t="shared" si="1"/>
        <v>0</v>
      </c>
      <c r="G26" s="46">
        <f t="shared" si="2"/>
        <v>0</v>
      </c>
      <c r="H26" s="46">
        <f t="shared" si="2"/>
        <v>0</v>
      </c>
      <c r="I26" s="47">
        <f t="shared" si="3"/>
        <v>0</v>
      </c>
      <c r="K26" s="48">
        <v>0</v>
      </c>
      <c r="L26" s="48">
        <v>0</v>
      </c>
      <c r="M26" s="49">
        <v>0</v>
      </c>
      <c r="N26" s="49">
        <v>0</v>
      </c>
    </row>
    <row r="27" spans="2:14" ht="13.5" customHeight="1" thickBot="1">
      <c r="B27" s="44">
        <v>0</v>
      </c>
      <c r="C27" s="45" t="s">
        <v>37</v>
      </c>
      <c r="D27" s="45">
        <v>0</v>
      </c>
      <c r="E27" s="46">
        <f t="shared" si="0"/>
        <v>0</v>
      </c>
      <c r="F27" s="46">
        <f t="shared" si="1"/>
        <v>0</v>
      </c>
      <c r="G27" s="46">
        <f t="shared" si="2"/>
        <v>0</v>
      </c>
      <c r="H27" s="46">
        <f t="shared" si="2"/>
        <v>0</v>
      </c>
      <c r="I27" s="47">
        <f t="shared" si="3"/>
        <v>0</v>
      </c>
      <c r="K27" s="48">
        <v>0</v>
      </c>
      <c r="L27" s="48">
        <v>0</v>
      </c>
      <c r="M27" s="49">
        <v>0</v>
      </c>
      <c r="N27" s="49">
        <v>0</v>
      </c>
    </row>
    <row r="28" spans="2:14" ht="13.5" customHeight="1" thickBot="1">
      <c r="B28" s="44">
        <v>0</v>
      </c>
      <c r="C28" s="45" t="s">
        <v>37</v>
      </c>
      <c r="D28" s="45">
        <v>0</v>
      </c>
      <c r="E28" s="46">
        <f t="shared" si="0"/>
        <v>0</v>
      </c>
      <c r="F28" s="46">
        <f t="shared" si="1"/>
        <v>0</v>
      </c>
      <c r="G28" s="46">
        <f t="shared" si="2"/>
        <v>0</v>
      </c>
      <c r="H28" s="46">
        <f t="shared" si="2"/>
        <v>0</v>
      </c>
      <c r="I28" s="47">
        <f t="shared" si="3"/>
        <v>0</v>
      </c>
      <c r="K28" s="48">
        <v>0</v>
      </c>
      <c r="L28" s="48">
        <v>0</v>
      </c>
      <c r="M28" s="49">
        <v>0</v>
      </c>
      <c r="N28" s="49">
        <v>0</v>
      </c>
    </row>
    <row r="29" spans="2:14" ht="5.25" customHeight="1" thickBot="1">
      <c r="B29" s="50"/>
      <c r="C29" s="51"/>
      <c r="D29" s="51"/>
      <c r="E29" s="52"/>
      <c r="F29" s="52"/>
      <c r="G29" s="52"/>
      <c r="H29" s="52"/>
      <c r="I29" s="52"/>
    </row>
    <row r="30" spans="2:14" ht="12" customHeight="1" thickTop="1">
      <c r="B30" s="24" t="s">
        <v>38</v>
      </c>
      <c r="C30" s="24"/>
      <c r="D30" s="1"/>
      <c r="E30" s="53">
        <f>SUM(E15:E29)</f>
        <v>44.608333333333334</v>
      </c>
      <c r="F30" s="53">
        <f t="shared" ref="F30:I30" si="4">SUM(F15:F29)</f>
        <v>9.9666666666666667E-2</v>
      </c>
      <c r="G30" s="53">
        <f t="shared" si="4"/>
        <v>0.08</v>
      </c>
      <c r="H30" s="53">
        <f t="shared" si="4"/>
        <v>1.4545454545454548</v>
      </c>
      <c r="I30" s="53">
        <f t="shared" si="4"/>
        <v>46.24254545454545</v>
      </c>
    </row>
    <row r="31" spans="2:14" ht="13.5" customHeight="1">
      <c r="B31" s="24"/>
      <c r="C31" s="24"/>
      <c r="D31" s="1"/>
      <c r="E31" s="53"/>
      <c r="F31" s="53"/>
      <c r="G31" s="53"/>
      <c r="H31" s="53"/>
      <c r="I31" s="53"/>
    </row>
    <row r="32" spans="2:14" ht="12.75">
      <c r="B32" s="96" t="s">
        <v>39</v>
      </c>
      <c r="C32" s="98" t="s">
        <v>40</v>
      </c>
      <c r="D32" s="99"/>
      <c r="E32" s="87" t="s">
        <v>41</v>
      </c>
      <c r="F32" s="88"/>
      <c r="G32" s="89"/>
      <c r="H32" s="92" t="s">
        <v>42</v>
      </c>
      <c r="I32" s="92"/>
    </row>
    <row r="33" spans="2:9" ht="39" thickBot="1">
      <c r="B33" s="97"/>
      <c r="C33" s="100"/>
      <c r="D33" s="101"/>
      <c r="E33" s="54" t="s">
        <v>43</v>
      </c>
      <c r="F33" s="55" t="s">
        <v>44</v>
      </c>
      <c r="G33" s="56" t="s">
        <v>45</v>
      </c>
      <c r="H33" s="57" t="s">
        <v>46</v>
      </c>
      <c r="I33" s="57" t="str">
        <f>CONCATENATE("Total per ",$C$4)</f>
        <v>Total per Bed</v>
      </c>
    </row>
    <row r="34" spans="2:9" ht="14.25" thickTop="1" thickBot="1">
      <c r="B34" s="44" t="s">
        <v>81</v>
      </c>
      <c r="C34" s="58" t="s">
        <v>81</v>
      </c>
      <c r="D34" s="58">
        <v>0</v>
      </c>
      <c r="E34" s="59">
        <v>1</v>
      </c>
      <c r="F34" s="60">
        <v>2</v>
      </c>
      <c r="G34" s="61" t="s">
        <v>82</v>
      </c>
      <c r="H34" s="60">
        <v>0.25</v>
      </c>
      <c r="I34" s="62">
        <f>E34*F34*H34</f>
        <v>0.5</v>
      </c>
    </row>
    <row r="35" spans="2:9" thickBot="1">
      <c r="B35" s="44" t="s">
        <v>83</v>
      </c>
      <c r="C35" s="5" t="s">
        <v>84</v>
      </c>
      <c r="D35" s="5">
        <v>0</v>
      </c>
      <c r="E35" s="59">
        <v>1</v>
      </c>
      <c r="F35" s="60">
        <v>2</v>
      </c>
      <c r="G35" s="61" t="s">
        <v>58</v>
      </c>
      <c r="H35" s="60">
        <v>0.44</v>
      </c>
      <c r="I35" s="63">
        <f t="shared" ref="I35:I48" si="5">E35*F35*H35</f>
        <v>0.88</v>
      </c>
    </row>
    <row r="36" spans="2:9" thickBot="1">
      <c r="B36" s="44" t="s">
        <v>86</v>
      </c>
      <c r="C36" s="5" t="s">
        <v>84</v>
      </c>
      <c r="D36" s="5">
        <v>0</v>
      </c>
      <c r="E36" s="59">
        <v>1</v>
      </c>
      <c r="F36" s="60">
        <v>2</v>
      </c>
      <c r="G36" s="61" t="s">
        <v>58</v>
      </c>
      <c r="H36" s="60">
        <v>0.73</v>
      </c>
      <c r="I36" s="63">
        <f t="shared" si="5"/>
        <v>1.46</v>
      </c>
    </row>
    <row r="37" spans="2:9" thickBot="1">
      <c r="B37" s="44" t="s">
        <v>100</v>
      </c>
      <c r="C37" s="5" t="s">
        <v>48</v>
      </c>
      <c r="D37" s="5">
        <v>0</v>
      </c>
      <c r="E37" s="59">
        <v>1</v>
      </c>
      <c r="F37" s="60">
        <v>50</v>
      </c>
      <c r="G37" s="61" t="s">
        <v>49</v>
      </c>
      <c r="H37" s="60">
        <v>2.4E-2</v>
      </c>
      <c r="I37" s="63">
        <f t="shared" si="5"/>
        <v>1.2</v>
      </c>
    </row>
    <row r="38" spans="2:9" thickBot="1">
      <c r="B38" s="44" t="s">
        <v>50</v>
      </c>
      <c r="C38" s="5" t="s">
        <v>51</v>
      </c>
      <c r="D38" s="5">
        <v>0</v>
      </c>
      <c r="E38" s="59">
        <v>1</v>
      </c>
      <c r="F38" s="60">
        <v>46</v>
      </c>
      <c r="G38" s="61" t="s">
        <v>4</v>
      </c>
      <c r="H38" s="60">
        <v>0.18</v>
      </c>
      <c r="I38" s="64">
        <f t="shared" si="5"/>
        <v>8.2799999999999994</v>
      </c>
    </row>
    <row r="39" spans="2:9" thickBot="1">
      <c r="B39" s="44" t="s">
        <v>57</v>
      </c>
      <c r="C39" s="5" t="s">
        <v>51</v>
      </c>
      <c r="D39" s="5">
        <v>0</v>
      </c>
      <c r="E39" s="59">
        <v>1</v>
      </c>
      <c r="F39" s="60">
        <v>4</v>
      </c>
      <c r="G39" s="61" t="s">
        <v>58</v>
      </c>
      <c r="H39" s="60">
        <v>0.04</v>
      </c>
      <c r="I39" s="64">
        <f t="shared" si="5"/>
        <v>0.16</v>
      </c>
    </row>
    <row r="40" spans="2:9" thickBot="1">
      <c r="B40" s="44" t="s">
        <v>52</v>
      </c>
      <c r="C40" s="5" t="s">
        <v>53</v>
      </c>
      <c r="D40" s="5">
        <v>0</v>
      </c>
      <c r="E40" s="59">
        <v>1</v>
      </c>
      <c r="F40" s="60">
        <v>4</v>
      </c>
      <c r="G40" s="61" t="s">
        <v>54</v>
      </c>
      <c r="H40" s="60">
        <v>5</v>
      </c>
      <c r="I40" s="64">
        <f t="shared" si="5"/>
        <v>20</v>
      </c>
    </row>
    <row r="41" spans="2:9" thickBot="1">
      <c r="B41" s="44" t="s">
        <v>87</v>
      </c>
      <c r="C41" s="5" t="s">
        <v>62</v>
      </c>
      <c r="D41" s="5">
        <v>0</v>
      </c>
      <c r="E41" s="59">
        <v>1</v>
      </c>
      <c r="F41" s="60">
        <v>100</v>
      </c>
      <c r="G41" s="61" t="s">
        <v>58</v>
      </c>
      <c r="H41" s="60">
        <v>0.1</v>
      </c>
      <c r="I41" s="64">
        <f t="shared" si="5"/>
        <v>10</v>
      </c>
    </row>
    <row r="42" spans="2:9" thickBot="1">
      <c r="B42" s="44" t="s">
        <v>88</v>
      </c>
      <c r="C42" s="5" t="s">
        <v>84</v>
      </c>
      <c r="D42" s="5">
        <v>0</v>
      </c>
      <c r="E42" s="59">
        <v>1</v>
      </c>
      <c r="F42" s="60">
        <v>3</v>
      </c>
      <c r="G42" s="61" t="s">
        <v>89</v>
      </c>
      <c r="H42" s="60">
        <v>3</v>
      </c>
      <c r="I42" s="64">
        <f t="shared" si="5"/>
        <v>9</v>
      </c>
    </row>
    <row r="43" spans="2:9" thickBot="1">
      <c r="B43" s="44">
        <v>0</v>
      </c>
      <c r="C43" s="5" t="s">
        <v>37</v>
      </c>
      <c r="D43" s="5">
        <v>0</v>
      </c>
      <c r="E43" s="59">
        <v>0</v>
      </c>
      <c r="F43" s="60">
        <v>0</v>
      </c>
      <c r="G43" s="61">
        <v>0</v>
      </c>
      <c r="H43" s="60">
        <v>0</v>
      </c>
      <c r="I43" s="64">
        <f t="shared" si="5"/>
        <v>0</v>
      </c>
    </row>
    <row r="44" spans="2:9" thickBot="1">
      <c r="B44" s="44">
        <v>0</v>
      </c>
      <c r="C44" s="5" t="s">
        <v>37</v>
      </c>
      <c r="D44" s="5">
        <v>0</v>
      </c>
      <c r="E44" s="59">
        <v>0</v>
      </c>
      <c r="F44" s="60">
        <v>0</v>
      </c>
      <c r="G44" s="61">
        <v>0</v>
      </c>
      <c r="H44" s="60">
        <v>0</v>
      </c>
      <c r="I44" s="64">
        <f t="shared" si="5"/>
        <v>0</v>
      </c>
    </row>
    <row r="45" spans="2:9" thickBot="1">
      <c r="B45" s="44">
        <v>0</v>
      </c>
      <c r="C45" s="5" t="s">
        <v>37</v>
      </c>
      <c r="D45" s="5">
        <v>0</v>
      </c>
      <c r="E45" s="59">
        <v>0</v>
      </c>
      <c r="F45" s="60">
        <v>0</v>
      </c>
      <c r="G45" s="61">
        <v>0</v>
      </c>
      <c r="H45" s="60">
        <v>0</v>
      </c>
      <c r="I45" s="64">
        <f t="shared" si="5"/>
        <v>0</v>
      </c>
    </row>
    <row r="46" spans="2:9" thickBot="1">
      <c r="B46" s="44">
        <v>0</v>
      </c>
      <c r="C46" s="5" t="s">
        <v>37</v>
      </c>
      <c r="D46" s="5">
        <v>0</v>
      </c>
      <c r="E46" s="59">
        <v>0</v>
      </c>
      <c r="F46" s="60">
        <v>0</v>
      </c>
      <c r="G46" s="61">
        <v>0</v>
      </c>
      <c r="H46" s="60">
        <v>0</v>
      </c>
      <c r="I46" s="64">
        <f t="shared" si="5"/>
        <v>0</v>
      </c>
    </row>
    <row r="47" spans="2:9" thickBot="1">
      <c r="B47" s="44">
        <v>0</v>
      </c>
      <c r="C47" s="5" t="s">
        <v>37</v>
      </c>
      <c r="D47" s="5">
        <v>0</v>
      </c>
      <c r="E47" s="59">
        <v>0</v>
      </c>
      <c r="F47" s="60">
        <v>0</v>
      </c>
      <c r="G47" s="61">
        <v>0</v>
      </c>
      <c r="H47" s="60">
        <v>0</v>
      </c>
      <c r="I47" s="64">
        <f t="shared" si="5"/>
        <v>0</v>
      </c>
    </row>
    <row r="48" spans="2:9" thickBot="1">
      <c r="B48" s="44">
        <v>0</v>
      </c>
      <c r="C48" s="5" t="s">
        <v>37</v>
      </c>
      <c r="D48" s="5">
        <v>0</v>
      </c>
      <c r="E48" s="59">
        <v>0</v>
      </c>
      <c r="F48" s="60">
        <v>0</v>
      </c>
      <c r="G48" s="61">
        <v>0</v>
      </c>
      <c r="H48" s="60">
        <v>0</v>
      </c>
      <c r="I48" s="64">
        <f t="shared" si="5"/>
        <v>0</v>
      </c>
    </row>
    <row r="49" spans="2:9" thickBot="1">
      <c r="B49" s="52"/>
      <c r="C49" s="65" t="s">
        <v>37</v>
      </c>
      <c r="D49" s="66"/>
      <c r="E49" s="67"/>
      <c r="F49" s="52" t="s">
        <v>37</v>
      </c>
      <c r="G49" s="52" t="s">
        <v>37</v>
      </c>
      <c r="H49" s="66" t="s">
        <v>37</v>
      </c>
      <c r="I49" s="66"/>
    </row>
    <row r="50" spans="2:9" thickTop="1">
      <c r="B50" s="24" t="s">
        <v>63</v>
      </c>
      <c r="C50" s="1"/>
      <c r="D50" s="53"/>
      <c r="E50" s="1"/>
      <c r="F50" s="1"/>
      <c r="G50" s="1"/>
      <c r="H50" s="53"/>
      <c r="I50" s="53">
        <f>SUM(I34:I49)</f>
        <v>51.480000000000004</v>
      </c>
    </row>
    <row r="51" spans="2:9" ht="12.75">
      <c r="B51" s="1"/>
      <c r="C51" s="1"/>
      <c r="D51" s="1"/>
      <c r="E51" s="1"/>
      <c r="F51" s="1"/>
      <c r="G51" s="1"/>
      <c r="H51" s="1"/>
      <c r="I51" s="1"/>
    </row>
    <row r="52" spans="2:9" ht="12.75">
      <c r="B52" s="1"/>
      <c r="C52" s="1"/>
      <c r="D52" s="1"/>
      <c r="E52" s="1"/>
      <c r="F52" s="1"/>
      <c r="G52" s="1"/>
      <c r="H52" s="68" t="s">
        <v>12</v>
      </c>
      <c r="I52" s="68" t="s">
        <v>13</v>
      </c>
    </row>
    <row r="53" spans="2:9" ht="12.75">
      <c r="B53" s="24" t="s">
        <v>64</v>
      </c>
      <c r="C53" s="1"/>
      <c r="D53" s="1"/>
      <c r="E53" s="1"/>
      <c r="F53" s="1"/>
      <c r="G53" s="1"/>
      <c r="H53" s="69">
        <f>I50+I30</f>
        <v>97.722545454545454</v>
      </c>
      <c r="I53" s="69">
        <f>I50+G30+F30+E30</f>
        <v>96.268000000000001</v>
      </c>
    </row>
    <row r="54" spans="2:9" ht="12.75">
      <c r="B54" s="70" t="s">
        <v>65</v>
      </c>
      <c r="C54" s="1" t="s">
        <v>66</v>
      </c>
      <c r="D54" s="1"/>
      <c r="E54" s="71" t="s">
        <v>67</v>
      </c>
      <c r="F54" s="1"/>
      <c r="G54" s="71" t="s">
        <v>68</v>
      </c>
      <c r="H54" s="72"/>
      <c r="I54" s="72"/>
    </row>
    <row r="55" spans="2:9" ht="12.75">
      <c r="B55" s="70"/>
      <c r="C55" s="53">
        <f>I50+E30+F30</f>
        <v>96.188000000000002</v>
      </c>
      <c r="D55" s="1"/>
      <c r="E55" s="73">
        <v>0.08</v>
      </c>
      <c r="F55" s="74"/>
      <c r="G55" s="75">
        <v>8</v>
      </c>
      <c r="H55" s="76">
        <f>C55*E55*G55/12</f>
        <v>5.1300266666666667</v>
      </c>
      <c r="I55" s="76">
        <f>H55</f>
        <v>5.1300266666666667</v>
      </c>
    </row>
    <row r="56" spans="2:9" ht="12.75">
      <c r="B56" s="24" t="s">
        <v>69</v>
      </c>
      <c r="C56" s="1"/>
      <c r="D56" s="1"/>
      <c r="E56" s="1"/>
      <c r="F56" s="1"/>
      <c r="G56" s="1"/>
      <c r="H56" s="76">
        <f>SUM(H53:H55)</f>
        <v>102.85257212121212</v>
      </c>
      <c r="I56" s="76">
        <f>SUM(I53:I55)</f>
        <v>101.39802666666667</v>
      </c>
    </row>
    <row r="57" spans="2:9" ht="12.75">
      <c r="B57" s="1"/>
      <c r="C57" s="1"/>
      <c r="D57" s="1"/>
      <c r="E57" s="1"/>
      <c r="F57" s="1"/>
      <c r="G57" s="1"/>
      <c r="H57" s="72"/>
      <c r="I57" s="72"/>
    </row>
    <row r="58" spans="2:9" ht="12.75">
      <c r="B58" s="24" t="s">
        <v>70</v>
      </c>
      <c r="C58" s="77" t="s">
        <v>14</v>
      </c>
      <c r="D58" s="1"/>
      <c r="E58" s="1"/>
      <c r="F58" s="1"/>
      <c r="G58" s="1"/>
      <c r="H58" s="78">
        <v>77.101601050800525</v>
      </c>
      <c r="I58" s="78">
        <v>77.101601050800525</v>
      </c>
    </row>
    <row r="59" spans="2:9" ht="12.75">
      <c r="B59" s="24"/>
      <c r="C59" s="1"/>
      <c r="D59" s="1"/>
      <c r="E59" s="1"/>
      <c r="F59" s="1"/>
      <c r="G59" s="1"/>
      <c r="H59" s="79"/>
      <c r="I59" s="79"/>
    </row>
    <row r="60" spans="2:9" ht="12.75">
      <c r="B60" s="24" t="s">
        <v>71</v>
      </c>
      <c r="C60" s="1"/>
      <c r="D60" s="1"/>
      <c r="E60" s="1"/>
      <c r="F60" s="1"/>
      <c r="G60" s="1"/>
      <c r="H60" s="76"/>
      <c r="I60" s="79"/>
    </row>
    <row r="61" spans="2:9" ht="12.75">
      <c r="B61" s="1"/>
      <c r="C61" s="41" t="s">
        <v>72</v>
      </c>
      <c r="D61" s="1"/>
      <c r="E61" s="1"/>
      <c r="F61" s="1"/>
      <c r="G61" s="1"/>
      <c r="H61" s="78">
        <v>1.8365472910927456E-2</v>
      </c>
      <c r="I61" s="78">
        <v>1.8365472910927456E-2</v>
      </c>
    </row>
    <row r="62" spans="2:9" ht="12.75">
      <c r="B62" s="1"/>
      <c r="C62" s="41" t="s">
        <v>73</v>
      </c>
      <c r="D62" s="1"/>
      <c r="E62" s="1"/>
      <c r="F62" s="1"/>
      <c r="G62" s="1"/>
      <c r="H62" s="78">
        <v>0.11019283746556474</v>
      </c>
      <c r="I62" s="80"/>
    </row>
    <row r="63" spans="2:9" ht="12.75">
      <c r="B63" s="24"/>
      <c r="C63" s="41" t="s">
        <v>74</v>
      </c>
      <c r="D63" s="1"/>
      <c r="E63" s="1"/>
      <c r="F63" s="1"/>
      <c r="G63" s="1"/>
      <c r="H63" s="78">
        <v>0</v>
      </c>
      <c r="I63" s="78">
        <v>0</v>
      </c>
    </row>
    <row r="64" spans="2:9" ht="12.75">
      <c r="B64" s="24"/>
      <c r="C64" s="41" t="s">
        <v>75</v>
      </c>
      <c r="D64" s="1"/>
      <c r="E64" s="1"/>
      <c r="F64" s="1"/>
      <c r="G64" s="1"/>
      <c r="H64" s="78">
        <v>0</v>
      </c>
      <c r="I64" s="78">
        <v>0</v>
      </c>
    </row>
    <row r="65" spans="2:9" thickBot="1">
      <c r="B65" s="1"/>
      <c r="C65" s="1"/>
      <c r="D65" s="1"/>
      <c r="E65" s="1"/>
      <c r="F65" s="1"/>
      <c r="G65" s="1"/>
      <c r="H65" s="81"/>
      <c r="I65" s="81"/>
    </row>
    <row r="66" spans="2:9" thickTop="1">
      <c r="B66" s="24" t="s">
        <v>76</v>
      </c>
      <c r="C66" s="1"/>
      <c r="D66" s="1"/>
      <c r="E66" s="1"/>
      <c r="F66" s="1"/>
      <c r="G66" s="1"/>
      <c r="H66" s="82">
        <f>SUM(H56:H59)+H63+IF(H64&gt;0,H64,H61+H62)</f>
        <v>180.08273148238914</v>
      </c>
      <c r="I66" s="82">
        <f>SUM(I56:I59)+I63+IF(I64&gt;0,I64,I61+I62)</f>
        <v>178.51799319037812</v>
      </c>
    </row>
    <row r="67" spans="2:9" ht="12.75">
      <c r="B67" s="1"/>
      <c r="C67" s="1"/>
      <c r="D67" s="1"/>
      <c r="E67" s="1"/>
      <c r="F67" s="1"/>
      <c r="G67" s="1"/>
      <c r="H67" s="1"/>
      <c r="I67" s="1"/>
    </row>
    <row r="68" spans="2:9" ht="12.75">
      <c r="B68" s="83"/>
      <c r="C68" s="83"/>
      <c r="D68" s="83"/>
      <c r="E68" s="83"/>
      <c r="F68" s="83"/>
      <c r="G68" s="83"/>
      <c r="H68" s="84"/>
      <c r="I68" s="83"/>
    </row>
    <row r="69" spans="2:9" ht="12.75">
      <c r="B69" s="83"/>
      <c r="C69" s="83"/>
      <c r="D69" s="83"/>
      <c r="E69" s="83"/>
      <c r="F69" s="83"/>
      <c r="G69" s="83"/>
      <c r="H69" s="84"/>
      <c r="I69" s="83"/>
    </row>
    <row r="70" spans="2:9" ht="12.75"/>
  </sheetData>
  <sheetProtection sheet="1" objects="1" scenarios="1"/>
  <mergeCells count="17">
    <mergeCell ref="G13:G14"/>
    <mergeCell ref="H13:H14"/>
    <mergeCell ref="I13:I14"/>
    <mergeCell ref="B32:B33"/>
    <mergeCell ref="C32:D33"/>
    <mergeCell ref="E32:G32"/>
    <mergeCell ref="H32:I32"/>
    <mergeCell ref="B13:B14"/>
    <mergeCell ref="C13:C14"/>
    <mergeCell ref="D13:D14"/>
    <mergeCell ref="E13:E14"/>
    <mergeCell ref="F13:F14"/>
    <mergeCell ref="K8:M8"/>
    <mergeCell ref="D9:F9"/>
    <mergeCell ref="G9:I9"/>
    <mergeCell ref="K9:M9"/>
    <mergeCell ref="K10:M10"/>
  </mergeCells>
  <printOptions horizontalCentered="1" verticalCentered="1"/>
  <pageMargins left="0.7" right="0.7" top="0.75" bottom="0.75" header="0.3" footer="0.3"/>
  <pageSetup scale="74"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2:H17"/>
  <sheetViews>
    <sheetView workbookViewId="0"/>
  </sheetViews>
  <sheetFormatPr defaultRowHeight="12.75"/>
  <cols>
    <col min="1" max="1" width="9" style="85" customWidth="1"/>
    <col min="2" max="2" width="5" style="85" customWidth="1"/>
    <col min="3" max="3" width="56" style="85" customWidth="1"/>
    <col min="4" max="4" width="6" style="85" customWidth="1"/>
    <col min="5" max="5" width="6.7109375" style="85" customWidth="1"/>
    <col min="6" max="6" width="31.42578125" style="85" customWidth="1"/>
    <col min="7" max="7" width="9.140625" style="85"/>
    <col min="8" max="8" width="5.7109375" style="85" customWidth="1"/>
    <col min="9" max="15" width="9.140625" style="85"/>
    <col min="16" max="16" width="15" style="85" customWidth="1"/>
    <col min="17" max="16384" width="9.140625" style="85"/>
  </cols>
  <sheetData>
    <row r="2" spans="2:8" ht="55.5" customHeight="1">
      <c r="B2" s="105"/>
      <c r="C2" s="104" t="s">
        <v>116</v>
      </c>
      <c r="D2" s="104"/>
      <c r="E2" s="104"/>
      <c r="F2" s="104"/>
      <c r="G2" s="104"/>
      <c r="H2" s="105"/>
    </row>
    <row r="3" spans="2:8">
      <c r="B3" s="105"/>
      <c r="C3" s="105"/>
      <c r="D3" s="105"/>
      <c r="E3" s="105"/>
      <c r="F3" s="105"/>
      <c r="G3" s="105"/>
      <c r="H3" s="105"/>
    </row>
    <row r="4" spans="2:8" ht="93.75" customHeight="1">
      <c r="B4" s="105"/>
      <c r="C4" s="106" t="s">
        <v>105</v>
      </c>
      <c r="D4" s="106"/>
      <c r="E4" s="106"/>
      <c r="F4" s="106"/>
      <c r="G4" s="105"/>
      <c r="H4" s="105"/>
    </row>
    <row r="5" spans="2:8">
      <c r="B5" s="105"/>
      <c r="C5" s="105"/>
      <c r="D5" s="105"/>
      <c r="E5" s="105"/>
      <c r="F5" s="105"/>
      <c r="G5" s="105"/>
      <c r="H5" s="105"/>
    </row>
    <row r="6" spans="2:8" ht="15.75" customHeight="1">
      <c r="B6" s="105"/>
      <c r="C6" s="107" t="s">
        <v>106</v>
      </c>
      <c r="D6" s="105"/>
      <c r="E6" s="108" t="s">
        <v>117</v>
      </c>
      <c r="F6" s="109"/>
      <c r="G6" s="110"/>
      <c r="H6" s="105"/>
    </row>
    <row r="7" spans="2:8" ht="18.75">
      <c r="B7" s="105"/>
      <c r="C7" s="107" t="s">
        <v>107</v>
      </c>
      <c r="D7" s="105"/>
      <c r="E7" s="112"/>
      <c r="F7" s="113" t="s">
        <v>1</v>
      </c>
      <c r="G7" s="114">
        <v>2</v>
      </c>
      <c r="H7" s="105"/>
    </row>
    <row r="8" spans="2:8" ht="18.75">
      <c r="B8" s="105"/>
      <c r="C8" s="107" t="s">
        <v>108</v>
      </c>
      <c r="D8" s="105"/>
      <c r="E8" s="112"/>
      <c r="F8" s="113" t="s">
        <v>77</v>
      </c>
      <c r="G8" s="115">
        <v>2</v>
      </c>
      <c r="H8" s="105"/>
    </row>
    <row r="9" spans="2:8" ht="18.75">
      <c r="B9" s="105"/>
      <c r="C9" s="107" t="s">
        <v>109</v>
      </c>
      <c r="D9" s="105"/>
      <c r="E9" s="112"/>
      <c r="F9" s="113" t="s">
        <v>90</v>
      </c>
      <c r="G9" s="115">
        <v>4</v>
      </c>
      <c r="H9" s="105"/>
    </row>
    <row r="10" spans="2:8" ht="18.75">
      <c r="B10" s="105"/>
      <c r="C10" s="107" t="s">
        <v>110</v>
      </c>
      <c r="D10" s="105"/>
      <c r="E10" s="112"/>
      <c r="F10" s="113" t="s">
        <v>93</v>
      </c>
      <c r="G10" s="115">
        <v>6</v>
      </c>
      <c r="H10" s="105"/>
    </row>
    <row r="11" spans="2:8" ht="18.75">
      <c r="B11" s="105"/>
      <c r="C11" s="107" t="s">
        <v>111</v>
      </c>
      <c r="D11" s="105"/>
      <c r="E11" s="112"/>
      <c r="F11" s="113" t="s">
        <v>96</v>
      </c>
      <c r="G11" s="115">
        <v>2</v>
      </c>
      <c r="H11" s="105"/>
    </row>
    <row r="12" spans="2:8" ht="16.5" customHeight="1">
      <c r="B12" s="105"/>
      <c r="C12" s="116" t="s">
        <v>112</v>
      </c>
      <c r="D12" s="105"/>
      <c r="E12" s="112"/>
      <c r="F12" s="113" t="s">
        <v>99</v>
      </c>
      <c r="G12" s="115">
        <v>4</v>
      </c>
      <c r="H12" s="105"/>
    </row>
    <row r="13" spans="2:8" ht="16.5" customHeight="1">
      <c r="B13" s="105"/>
      <c r="C13" s="117"/>
      <c r="D13" s="105"/>
      <c r="E13" s="112"/>
      <c r="F13" s="113" t="s">
        <v>101</v>
      </c>
      <c r="G13" s="115">
        <v>2</v>
      </c>
      <c r="H13" s="105"/>
    </row>
    <row r="14" spans="2:8" ht="18.75">
      <c r="B14" s="105"/>
      <c r="C14" s="107" t="s">
        <v>113</v>
      </c>
      <c r="D14" s="105"/>
      <c r="E14" s="112"/>
      <c r="F14" s="113" t="s">
        <v>103</v>
      </c>
      <c r="G14" s="115">
        <v>2</v>
      </c>
      <c r="H14" s="105"/>
    </row>
    <row r="15" spans="2:8" ht="18.75">
      <c r="B15" s="105"/>
      <c r="C15" s="107" t="s">
        <v>114</v>
      </c>
      <c r="D15" s="105"/>
      <c r="E15" s="105"/>
      <c r="F15" s="105"/>
      <c r="G15" s="105"/>
      <c r="H15" s="105"/>
    </row>
    <row r="16" spans="2:8" ht="18.75">
      <c r="B16" s="105"/>
      <c r="C16" s="107" t="s">
        <v>115</v>
      </c>
      <c r="D16" s="105"/>
      <c r="E16" s="111"/>
      <c r="F16" s="111"/>
      <c r="G16" s="111"/>
      <c r="H16" s="105"/>
    </row>
    <row r="17" spans="2:8">
      <c r="B17" s="105"/>
      <c r="C17" s="105"/>
      <c r="D17" s="105"/>
      <c r="E17" s="105"/>
      <c r="F17" s="105"/>
      <c r="G17" s="105"/>
      <c r="H17" s="105"/>
    </row>
  </sheetData>
  <mergeCells count="4">
    <mergeCell ref="C4:F4"/>
    <mergeCell ref="E6:G6"/>
    <mergeCell ref="C2:G2"/>
    <mergeCell ref="C12:C13"/>
  </mergeCell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sheetPr codeName="Sheet9">
    <pageSetUpPr fitToPage="1"/>
  </sheetPr>
  <dimension ref="B1:N70"/>
  <sheetViews>
    <sheetView showZeros="0" tabSelected="1" workbookViewId="0">
      <selection activeCell="E25" sqref="E25"/>
    </sheetView>
  </sheetViews>
  <sheetFormatPr defaultRowHeight="13.5" customHeight="1"/>
  <cols>
    <col min="1" max="1" width="6" style="2" customWidth="1"/>
    <col min="2" max="2" width="28.85546875" style="2" customWidth="1"/>
    <col min="3" max="4" width="9.140625" style="2"/>
    <col min="5" max="5" width="8.7109375" style="2" customWidth="1"/>
    <col min="6" max="6" width="12.85546875" style="2" customWidth="1"/>
    <col min="7" max="7" width="9.140625" style="2"/>
    <col min="8" max="9" width="11.28515625" style="2" customWidth="1"/>
    <col min="10" max="10" width="4.42578125" style="2" customWidth="1"/>
    <col min="11" max="11" width="11.28515625" style="2" customWidth="1"/>
    <col min="12" max="12" width="10.42578125" style="2" customWidth="1"/>
    <col min="13" max="13" width="9.140625" style="2"/>
    <col min="14" max="14" width="10" style="2" customWidth="1"/>
    <col min="15" max="16384" width="9.140625" style="2"/>
  </cols>
  <sheetData>
    <row r="1" spans="2:14" ht="48.75" customHeight="1">
      <c r="B1" s="1"/>
      <c r="C1" s="1"/>
      <c r="D1" s="1"/>
      <c r="E1" s="1"/>
      <c r="F1" s="1"/>
      <c r="G1" s="1"/>
      <c r="H1" s="1"/>
      <c r="I1" s="1"/>
    </row>
    <row r="2" spans="2:14" ht="13.5" customHeight="1">
      <c r="B2" s="3">
        <v>1</v>
      </c>
      <c r="C2" s="1"/>
      <c r="D2" s="1"/>
      <c r="E2" s="1"/>
      <c r="F2" s="1"/>
      <c r="G2" s="1"/>
      <c r="H2" s="1"/>
      <c r="I2" s="1"/>
    </row>
    <row r="3" spans="2:14" ht="13.5" customHeight="1">
      <c r="B3" s="4" t="s">
        <v>0</v>
      </c>
      <c r="C3" s="5" t="s">
        <v>101</v>
      </c>
      <c r="D3" s="5"/>
      <c r="E3" s="6"/>
      <c r="F3" s="7" t="s">
        <v>2</v>
      </c>
      <c r="G3" s="8">
        <v>2010</v>
      </c>
      <c r="H3" s="1"/>
      <c r="I3" s="1"/>
    </row>
    <row r="4" spans="2:14" ht="13.5" customHeight="1">
      <c r="B4" s="9" t="s">
        <v>3</v>
      </c>
      <c r="C4" s="5" t="s">
        <v>4</v>
      </c>
      <c r="D4" s="9"/>
      <c r="E4" s="10"/>
      <c r="F4" s="7" t="s">
        <v>5</v>
      </c>
      <c r="G4" s="11">
        <v>40</v>
      </c>
      <c r="H4" s="12" t="s">
        <v>6</v>
      </c>
      <c r="I4" s="13"/>
    </row>
    <row r="5" spans="2:14" ht="13.5" customHeight="1">
      <c r="B5" s="9" t="s">
        <v>7</v>
      </c>
      <c r="C5" s="14">
        <v>10</v>
      </c>
      <c r="D5" s="9"/>
      <c r="E5" s="10"/>
      <c r="F5" s="7" t="s">
        <v>8</v>
      </c>
      <c r="G5" s="15">
        <v>2.6</v>
      </c>
      <c r="H5" s="7"/>
      <c r="I5" s="13"/>
    </row>
    <row r="6" spans="2:14" ht="13.5" customHeight="1">
      <c r="B6" s="4"/>
      <c r="C6" s="16"/>
      <c r="D6" s="17"/>
      <c r="E6" s="17"/>
      <c r="F6" s="7"/>
      <c r="G6" s="18"/>
      <c r="H6" s="1"/>
      <c r="I6" s="1"/>
    </row>
    <row r="7" spans="2:14" ht="13.5" customHeight="1">
      <c r="B7" s="19" t="s">
        <v>9</v>
      </c>
      <c r="C7" s="20">
        <v>8</v>
      </c>
      <c r="D7" s="21" t="s">
        <v>10</v>
      </c>
      <c r="E7" s="22" t="s">
        <v>11</v>
      </c>
      <c r="F7" s="23">
        <v>3</v>
      </c>
      <c r="G7" s="4"/>
      <c r="H7" s="1"/>
      <c r="I7" s="1"/>
    </row>
    <row r="8" spans="2:14" ht="13.5" customHeight="1">
      <c r="B8" s="24"/>
      <c r="C8" s="25"/>
      <c r="D8" s="21"/>
      <c r="E8" s="21"/>
      <c r="F8" s="21"/>
      <c r="G8" s="21"/>
      <c r="H8" s="21"/>
      <c r="I8" s="1"/>
      <c r="K8" s="86"/>
      <c r="L8" s="86"/>
      <c r="M8" s="86"/>
    </row>
    <row r="9" spans="2:14" ht="13.5" customHeight="1">
      <c r="B9" s="26"/>
      <c r="C9" s="25"/>
      <c r="D9" s="87" t="s">
        <v>12</v>
      </c>
      <c r="E9" s="88"/>
      <c r="F9" s="89"/>
      <c r="G9" s="87" t="s">
        <v>13</v>
      </c>
      <c r="H9" s="88"/>
      <c r="I9" s="89"/>
      <c r="K9" s="86"/>
      <c r="L9" s="86"/>
      <c r="M9" s="86"/>
    </row>
    <row r="10" spans="2:14" ht="13.5" customHeight="1">
      <c r="B10" s="26"/>
      <c r="C10" s="27" t="s">
        <v>14</v>
      </c>
      <c r="D10" s="28" t="s">
        <v>15</v>
      </c>
      <c r="E10" s="29" t="s">
        <v>16</v>
      </c>
      <c r="F10" s="30" t="s">
        <v>17</v>
      </c>
      <c r="G10" s="31" t="s">
        <v>15</v>
      </c>
      <c r="H10" s="32" t="s">
        <v>16</v>
      </c>
      <c r="I10" s="33" t="s">
        <v>17</v>
      </c>
      <c r="K10" s="86"/>
      <c r="L10" s="86"/>
      <c r="M10" s="86"/>
    </row>
    <row r="11" spans="2:14" ht="13.5" customHeight="1">
      <c r="B11" s="24" t="str">
        <f>("Income per "&amp;C4)</f>
        <v>Income per Bed</v>
      </c>
      <c r="C11" s="34">
        <f>C7*F7</f>
        <v>24</v>
      </c>
      <c r="D11" s="35">
        <f>H66</f>
        <v>45.123418578606014</v>
      </c>
      <c r="E11" s="36">
        <f>C11-D11</f>
        <v>-21.123418578606014</v>
      </c>
      <c r="F11" s="37">
        <f>IF(C7=0,0,D11/C7)</f>
        <v>5.6404273223257517</v>
      </c>
      <c r="G11" s="38">
        <f>I66</f>
        <v>43.558680286594999</v>
      </c>
      <c r="H11" s="39">
        <f>C11-G11</f>
        <v>-19.558680286594999</v>
      </c>
      <c r="I11" s="40">
        <f>IF(C7=0,0,G11/C7)</f>
        <v>5.4448350358243749</v>
      </c>
    </row>
    <row r="12" spans="2:14" ht="13.5" customHeight="1">
      <c r="B12" s="41"/>
      <c r="C12" s="1"/>
      <c r="D12" s="1"/>
      <c r="E12" s="1"/>
      <c r="F12" s="1"/>
      <c r="G12" s="1"/>
      <c r="H12" s="1"/>
      <c r="I12" s="1"/>
    </row>
    <row r="13" spans="2:14" ht="13.5" customHeight="1">
      <c r="B13" s="102" t="s">
        <v>18</v>
      </c>
      <c r="C13" s="92" t="s">
        <v>19</v>
      </c>
      <c r="D13" s="94" t="s">
        <v>20</v>
      </c>
      <c r="E13" s="90" t="str">
        <f>CONCATENATE("Labor @ $",'[1]Production Inputs'!D7,"/Hr")</f>
        <v>Labor @ $10/Hr</v>
      </c>
      <c r="F13" s="94" t="str">
        <f>CONCATENATE("Fuel and Lube @ $",'[1]Production Inputs'!D9)</f>
        <v>Fuel and Lube @ $2.6</v>
      </c>
      <c r="G13" s="90" t="s">
        <v>21</v>
      </c>
      <c r="H13" s="92" t="s">
        <v>22</v>
      </c>
      <c r="I13" s="94" t="str">
        <f>CONCATENATE("Total per ",C4)</f>
        <v>Total per Bed</v>
      </c>
      <c r="K13" s="42" t="s">
        <v>23</v>
      </c>
      <c r="L13" s="42"/>
      <c r="M13" s="42"/>
      <c r="N13" s="42"/>
    </row>
    <row r="14" spans="2:14" ht="13.5" customHeight="1" thickBot="1">
      <c r="B14" s="103"/>
      <c r="C14" s="93"/>
      <c r="D14" s="95"/>
      <c r="E14" s="91"/>
      <c r="F14" s="95"/>
      <c r="G14" s="91"/>
      <c r="H14" s="93"/>
      <c r="I14" s="95"/>
      <c r="K14" s="43" t="s">
        <v>24</v>
      </c>
      <c r="L14" s="43" t="s">
        <v>25</v>
      </c>
      <c r="M14" s="43" t="s">
        <v>26</v>
      </c>
      <c r="N14" s="43" t="s">
        <v>22</v>
      </c>
    </row>
    <row r="15" spans="2:14" ht="13.5" customHeight="1" thickTop="1" thickBot="1">
      <c r="B15" s="44" t="s">
        <v>27</v>
      </c>
      <c r="C15" s="45" t="s">
        <v>4</v>
      </c>
      <c r="D15" s="45">
        <v>1</v>
      </c>
      <c r="E15" s="46">
        <f>K15*$C$5*D15</f>
        <v>0.25</v>
      </c>
      <c r="F15" s="46">
        <f>L15*$G$5*D15</f>
        <v>9.9666666666666667E-2</v>
      </c>
      <c r="G15" s="46">
        <f>M15*$D15</f>
        <v>0.08</v>
      </c>
      <c r="H15" s="46">
        <f>N15*$D15</f>
        <v>1.4545454545454548</v>
      </c>
      <c r="I15" s="47">
        <f>SUM(E15:H15)</f>
        <v>1.8842121212121214</v>
      </c>
      <c r="K15" s="48">
        <v>2.5000000000000001E-2</v>
      </c>
      <c r="L15" s="48">
        <v>3.833333333333333E-2</v>
      </c>
      <c r="M15" s="49">
        <v>0.08</v>
      </c>
      <c r="N15" s="49">
        <v>1.4545454545454548</v>
      </c>
    </row>
    <row r="16" spans="2:14" ht="13.5" customHeight="1" thickBot="1">
      <c r="B16" s="44" t="s">
        <v>78</v>
      </c>
      <c r="C16" s="45" t="s">
        <v>4</v>
      </c>
      <c r="D16" s="45">
        <v>1</v>
      </c>
      <c r="E16" s="46">
        <f t="shared" ref="E16:E28" si="0">K16*$C$5*D16</f>
        <v>1.5</v>
      </c>
      <c r="F16" s="46">
        <f t="shared" ref="F16:F28" si="1">L16*$G$5*D16</f>
        <v>0</v>
      </c>
      <c r="G16" s="46">
        <f t="shared" ref="G16:H28" si="2">M16*$D16</f>
        <v>0</v>
      </c>
      <c r="H16" s="46">
        <f t="shared" si="2"/>
        <v>0</v>
      </c>
      <c r="I16" s="47">
        <f t="shared" ref="I16:I28" si="3">SUM(E16:H16)</f>
        <v>1.5</v>
      </c>
      <c r="K16" s="48">
        <v>0.15</v>
      </c>
      <c r="L16" s="48">
        <v>0</v>
      </c>
      <c r="M16" s="49">
        <v>0</v>
      </c>
      <c r="N16" s="49">
        <v>0</v>
      </c>
    </row>
    <row r="17" spans="2:14" ht="13.5" customHeight="1" thickBot="1">
      <c r="B17" s="44" t="s">
        <v>79</v>
      </c>
      <c r="C17" s="45" t="s">
        <v>4</v>
      </c>
      <c r="D17" s="45">
        <v>1</v>
      </c>
      <c r="E17" s="46">
        <f t="shared" si="0"/>
        <v>3.125</v>
      </c>
      <c r="F17" s="46">
        <f t="shared" si="1"/>
        <v>0</v>
      </c>
      <c r="G17" s="46">
        <f t="shared" si="2"/>
        <v>0</v>
      </c>
      <c r="H17" s="46">
        <f t="shared" si="2"/>
        <v>0</v>
      </c>
      <c r="I17" s="47">
        <f t="shared" si="3"/>
        <v>3.125</v>
      </c>
      <c r="K17" s="48">
        <v>0.3125</v>
      </c>
      <c r="L17" s="48">
        <v>0</v>
      </c>
      <c r="M17" s="49">
        <v>0</v>
      </c>
      <c r="N17" s="49">
        <v>0</v>
      </c>
    </row>
    <row r="18" spans="2:14" ht="13.5" customHeight="1" thickBot="1">
      <c r="B18" s="44" t="s">
        <v>29</v>
      </c>
      <c r="C18" s="45" t="s">
        <v>4</v>
      </c>
      <c r="D18" s="45">
        <v>3</v>
      </c>
      <c r="E18" s="46">
        <f t="shared" si="0"/>
        <v>3</v>
      </c>
      <c r="F18" s="46">
        <f t="shared" si="1"/>
        <v>0</v>
      </c>
      <c r="G18" s="46">
        <f t="shared" si="2"/>
        <v>0</v>
      </c>
      <c r="H18" s="46">
        <f t="shared" si="2"/>
        <v>0</v>
      </c>
      <c r="I18" s="47">
        <f t="shared" si="3"/>
        <v>3</v>
      </c>
      <c r="K18" s="48">
        <v>0.1</v>
      </c>
      <c r="L18" s="48">
        <v>0</v>
      </c>
      <c r="M18" s="49">
        <v>0</v>
      </c>
      <c r="N18" s="49">
        <v>0</v>
      </c>
    </row>
    <row r="19" spans="2:14" ht="13.5" customHeight="1" thickBot="1">
      <c r="B19" s="44" t="s">
        <v>30</v>
      </c>
      <c r="C19" s="45" t="s">
        <v>4</v>
      </c>
      <c r="D19" s="45">
        <v>1</v>
      </c>
      <c r="E19" s="46">
        <f t="shared" si="0"/>
        <v>0.25</v>
      </c>
      <c r="F19" s="46">
        <f t="shared" si="1"/>
        <v>0</v>
      </c>
      <c r="G19" s="46">
        <f t="shared" si="2"/>
        <v>0</v>
      </c>
      <c r="H19" s="46">
        <f t="shared" si="2"/>
        <v>0</v>
      </c>
      <c r="I19" s="47">
        <f t="shared" si="3"/>
        <v>0.25</v>
      </c>
      <c r="K19" s="48">
        <v>2.5000000000000001E-2</v>
      </c>
      <c r="L19" s="48">
        <v>0</v>
      </c>
      <c r="M19" s="49">
        <v>0</v>
      </c>
      <c r="N19" s="49">
        <v>0</v>
      </c>
    </row>
    <row r="20" spans="2:14" ht="13.5" customHeight="1" thickBot="1">
      <c r="B20" s="44" t="s">
        <v>31</v>
      </c>
      <c r="C20" s="45" t="s">
        <v>4</v>
      </c>
      <c r="D20" s="45">
        <v>10</v>
      </c>
      <c r="E20" s="46">
        <f t="shared" si="0"/>
        <v>0.10833333333333334</v>
      </c>
      <c r="F20" s="46">
        <f t="shared" si="1"/>
        <v>0</v>
      </c>
      <c r="G20" s="46">
        <f t="shared" si="2"/>
        <v>0</v>
      </c>
      <c r="H20" s="46">
        <f t="shared" si="2"/>
        <v>0</v>
      </c>
      <c r="I20" s="47">
        <f t="shared" si="3"/>
        <v>0.10833333333333334</v>
      </c>
      <c r="K20" s="48">
        <v>1.0833333333333333E-3</v>
      </c>
      <c r="L20" s="48">
        <v>0</v>
      </c>
      <c r="M20" s="49">
        <v>0</v>
      </c>
      <c r="N20" s="49">
        <v>0</v>
      </c>
    </row>
    <row r="21" spans="2:14" ht="13.5" customHeight="1" thickBot="1">
      <c r="B21" s="44" t="s">
        <v>91</v>
      </c>
      <c r="C21" s="45" t="s">
        <v>4</v>
      </c>
      <c r="D21" s="45">
        <v>2</v>
      </c>
      <c r="E21" s="46">
        <f t="shared" si="0"/>
        <v>6.25</v>
      </c>
      <c r="F21" s="46">
        <f t="shared" si="1"/>
        <v>0</v>
      </c>
      <c r="G21" s="46">
        <f t="shared" si="2"/>
        <v>0</v>
      </c>
      <c r="H21" s="46">
        <f t="shared" si="2"/>
        <v>0</v>
      </c>
      <c r="I21" s="47">
        <f t="shared" si="3"/>
        <v>6.25</v>
      </c>
      <c r="K21" s="48">
        <v>0.3125</v>
      </c>
      <c r="L21" s="48">
        <v>0</v>
      </c>
      <c r="M21" s="49">
        <v>0</v>
      </c>
      <c r="N21" s="49">
        <v>0</v>
      </c>
    </row>
    <row r="22" spans="2:14" ht="13.5" customHeight="1" thickBot="1">
      <c r="B22" s="44" t="s">
        <v>34</v>
      </c>
      <c r="C22" s="45" t="s">
        <v>4</v>
      </c>
      <c r="D22" s="45">
        <v>2</v>
      </c>
      <c r="E22" s="46">
        <f t="shared" si="0"/>
        <v>3</v>
      </c>
      <c r="F22" s="46">
        <f t="shared" si="1"/>
        <v>0</v>
      </c>
      <c r="G22" s="46">
        <f t="shared" si="2"/>
        <v>0</v>
      </c>
      <c r="H22" s="46">
        <f t="shared" si="2"/>
        <v>0</v>
      </c>
      <c r="I22" s="47">
        <f t="shared" si="3"/>
        <v>3</v>
      </c>
      <c r="K22" s="48">
        <v>0.15</v>
      </c>
      <c r="L22" s="48">
        <v>0</v>
      </c>
      <c r="M22" s="49">
        <v>0</v>
      </c>
      <c r="N22" s="49">
        <v>0</v>
      </c>
    </row>
    <row r="23" spans="2:14" ht="13.5" customHeight="1" thickBot="1">
      <c r="B23" s="44" t="s">
        <v>36</v>
      </c>
      <c r="C23" s="45" t="s">
        <v>4</v>
      </c>
      <c r="D23" s="45">
        <v>2</v>
      </c>
      <c r="E23" s="46">
        <f t="shared" si="0"/>
        <v>3.25</v>
      </c>
      <c r="F23" s="46">
        <f t="shared" si="1"/>
        <v>0</v>
      </c>
      <c r="G23" s="46">
        <f t="shared" si="2"/>
        <v>0</v>
      </c>
      <c r="H23" s="46">
        <f t="shared" si="2"/>
        <v>0</v>
      </c>
      <c r="I23" s="47">
        <f t="shared" si="3"/>
        <v>3.25</v>
      </c>
      <c r="K23" s="48">
        <v>0.16250000000000001</v>
      </c>
      <c r="L23" s="48">
        <v>0</v>
      </c>
      <c r="M23" s="49">
        <v>0</v>
      </c>
      <c r="N23" s="49">
        <v>0</v>
      </c>
    </row>
    <row r="24" spans="2:14" ht="13.5" customHeight="1" thickBot="1">
      <c r="B24" s="44" t="s">
        <v>80</v>
      </c>
      <c r="C24" s="45" t="s">
        <v>4</v>
      </c>
      <c r="D24" s="45">
        <v>3</v>
      </c>
      <c r="E24" s="46">
        <f t="shared" si="0"/>
        <v>4.875</v>
      </c>
      <c r="F24" s="46">
        <f t="shared" si="1"/>
        <v>0</v>
      </c>
      <c r="G24" s="46">
        <f t="shared" si="2"/>
        <v>0</v>
      </c>
      <c r="H24" s="46">
        <f t="shared" si="2"/>
        <v>0</v>
      </c>
      <c r="I24" s="47">
        <f t="shared" si="3"/>
        <v>4.875</v>
      </c>
      <c r="K24" s="48">
        <v>0.16250000000000001</v>
      </c>
      <c r="L24" s="48">
        <v>0</v>
      </c>
      <c r="M24" s="49">
        <v>0</v>
      </c>
      <c r="N24" s="49">
        <v>0</v>
      </c>
    </row>
    <row r="25" spans="2:14" ht="13.5" customHeight="1" thickBot="1">
      <c r="B25" s="44">
        <v>0</v>
      </c>
      <c r="C25" s="45" t="s">
        <v>37</v>
      </c>
      <c r="D25" s="45">
        <v>0</v>
      </c>
      <c r="E25" s="46">
        <f t="shared" si="0"/>
        <v>0</v>
      </c>
      <c r="F25" s="46">
        <f t="shared" si="1"/>
        <v>0</v>
      </c>
      <c r="G25" s="46">
        <f t="shared" si="2"/>
        <v>0</v>
      </c>
      <c r="H25" s="46">
        <f t="shared" si="2"/>
        <v>0</v>
      </c>
      <c r="I25" s="47">
        <f t="shared" si="3"/>
        <v>0</v>
      </c>
      <c r="K25" s="48">
        <v>0</v>
      </c>
      <c r="L25" s="48">
        <v>0</v>
      </c>
      <c r="M25" s="49">
        <v>0</v>
      </c>
      <c r="N25" s="49">
        <v>0</v>
      </c>
    </row>
    <row r="26" spans="2:14" ht="13.5" customHeight="1" thickBot="1">
      <c r="B26" s="44">
        <v>0</v>
      </c>
      <c r="C26" s="45" t="s">
        <v>37</v>
      </c>
      <c r="D26" s="45">
        <v>0</v>
      </c>
      <c r="E26" s="46">
        <f t="shared" si="0"/>
        <v>0</v>
      </c>
      <c r="F26" s="46">
        <f t="shared" si="1"/>
        <v>0</v>
      </c>
      <c r="G26" s="46">
        <f t="shared" si="2"/>
        <v>0</v>
      </c>
      <c r="H26" s="46">
        <f t="shared" si="2"/>
        <v>0</v>
      </c>
      <c r="I26" s="47">
        <f t="shared" si="3"/>
        <v>0</v>
      </c>
      <c r="K26" s="48">
        <v>0</v>
      </c>
      <c r="L26" s="48">
        <v>0</v>
      </c>
      <c r="M26" s="49">
        <v>0</v>
      </c>
      <c r="N26" s="49">
        <v>0</v>
      </c>
    </row>
    <row r="27" spans="2:14" ht="13.5" customHeight="1" thickBot="1">
      <c r="B27" s="44">
        <v>0</v>
      </c>
      <c r="C27" s="45" t="s">
        <v>37</v>
      </c>
      <c r="D27" s="45">
        <v>0</v>
      </c>
      <c r="E27" s="46">
        <f t="shared" si="0"/>
        <v>0</v>
      </c>
      <c r="F27" s="46">
        <f t="shared" si="1"/>
        <v>0</v>
      </c>
      <c r="G27" s="46">
        <f t="shared" si="2"/>
        <v>0</v>
      </c>
      <c r="H27" s="46">
        <f t="shared" si="2"/>
        <v>0</v>
      </c>
      <c r="I27" s="47">
        <f t="shared" si="3"/>
        <v>0</v>
      </c>
      <c r="K27" s="48">
        <v>0</v>
      </c>
      <c r="L27" s="48">
        <v>0</v>
      </c>
      <c r="M27" s="49">
        <v>0</v>
      </c>
      <c r="N27" s="49">
        <v>0</v>
      </c>
    </row>
    <row r="28" spans="2:14" ht="13.5" customHeight="1" thickBot="1">
      <c r="B28" s="44">
        <v>0</v>
      </c>
      <c r="C28" s="45" t="s">
        <v>37</v>
      </c>
      <c r="D28" s="45">
        <v>0</v>
      </c>
      <c r="E28" s="46">
        <f t="shared" si="0"/>
        <v>0</v>
      </c>
      <c r="F28" s="46">
        <f t="shared" si="1"/>
        <v>0</v>
      </c>
      <c r="G28" s="46">
        <f t="shared" si="2"/>
        <v>0</v>
      </c>
      <c r="H28" s="46">
        <f t="shared" si="2"/>
        <v>0</v>
      </c>
      <c r="I28" s="47">
        <f t="shared" si="3"/>
        <v>0</v>
      </c>
      <c r="K28" s="48">
        <v>0</v>
      </c>
      <c r="L28" s="48">
        <v>0</v>
      </c>
      <c r="M28" s="49">
        <v>0</v>
      </c>
      <c r="N28" s="49">
        <v>0</v>
      </c>
    </row>
    <row r="29" spans="2:14" ht="5.25" customHeight="1" thickBot="1">
      <c r="B29" s="50"/>
      <c r="C29" s="51"/>
      <c r="D29" s="51"/>
      <c r="E29" s="52"/>
      <c r="F29" s="52"/>
      <c r="G29" s="52"/>
      <c r="H29" s="52"/>
      <c r="I29" s="52"/>
    </row>
    <row r="30" spans="2:14" ht="12" customHeight="1" thickTop="1">
      <c r="B30" s="24" t="s">
        <v>38</v>
      </c>
      <c r="C30" s="24"/>
      <c r="D30" s="1"/>
      <c r="E30" s="53">
        <f>SUM(E15:E29)</f>
        <v>25.608333333333334</v>
      </c>
      <c r="F30" s="53">
        <f t="shared" ref="F30:I30" si="4">SUM(F15:F29)</f>
        <v>9.9666666666666667E-2</v>
      </c>
      <c r="G30" s="53">
        <f t="shared" si="4"/>
        <v>0.08</v>
      </c>
      <c r="H30" s="53">
        <f t="shared" si="4"/>
        <v>1.4545454545454548</v>
      </c>
      <c r="I30" s="53">
        <f t="shared" si="4"/>
        <v>27.242545454545454</v>
      </c>
    </row>
    <row r="31" spans="2:14" ht="13.5" customHeight="1">
      <c r="B31" s="24"/>
      <c r="C31" s="24"/>
      <c r="D31" s="1"/>
      <c r="E31" s="53"/>
      <c r="F31" s="53"/>
      <c r="G31" s="53"/>
      <c r="H31" s="53"/>
      <c r="I31" s="53"/>
    </row>
    <row r="32" spans="2:14" ht="12.75">
      <c r="B32" s="96" t="s">
        <v>39</v>
      </c>
      <c r="C32" s="98" t="s">
        <v>40</v>
      </c>
      <c r="D32" s="99"/>
      <c r="E32" s="87" t="s">
        <v>41</v>
      </c>
      <c r="F32" s="88"/>
      <c r="G32" s="89"/>
      <c r="H32" s="92" t="s">
        <v>42</v>
      </c>
      <c r="I32" s="92"/>
    </row>
    <row r="33" spans="2:9" ht="39" thickBot="1">
      <c r="B33" s="97"/>
      <c r="C33" s="100"/>
      <c r="D33" s="101"/>
      <c r="E33" s="54" t="s">
        <v>43</v>
      </c>
      <c r="F33" s="55" t="s">
        <v>44</v>
      </c>
      <c r="G33" s="56" t="s">
        <v>45</v>
      </c>
      <c r="H33" s="57" t="s">
        <v>46</v>
      </c>
      <c r="I33" s="57" t="str">
        <f>CONCATENATE("Total per ",$C$4)</f>
        <v>Total per Bed</v>
      </c>
    </row>
    <row r="34" spans="2:9" ht="14.25" thickTop="1" thickBot="1">
      <c r="B34" s="44" t="s">
        <v>81</v>
      </c>
      <c r="C34" s="58" t="s">
        <v>81</v>
      </c>
      <c r="D34" s="58">
        <v>0</v>
      </c>
      <c r="E34" s="59">
        <v>0.5</v>
      </c>
      <c r="F34" s="60">
        <v>1</v>
      </c>
      <c r="G34" s="61" t="s">
        <v>82</v>
      </c>
      <c r="H34" s="60">
        <v>0.25</v>
      </c>
      <c r="I34" s="62">
        <f>E34*F34*H34</f>
        <v>0.125</v>
      </c>
    </row>
    <row r="35" spans="2:9" thickBot="1">
      <c r="B35" s="44" t="s">
        <v>83</v>
      </c>
      <c r="C35" s="5" t="s">
        <v>84</v>
      </c>
      <c r="D35" s="5">
        <v>0</v>
      </c>
      <c r="E35" s="59">
        <v>0.5</v>
      </c>
      <c r="F35" s="60">
        <v>1</v>
      </c>
      <c r="G35" s="61" t="s">
        <v>58</v>
      </c>
      <c r="H35" s="60">
        <v>0.44</v>
      </c>
      <c r="I35" s="63">
        <f t="shared" ref="I35:I48" si="5">E35*F35*H35</f>
        <v>0.22</v>
      </c>
    </row>
    <row r="36" spans="2:9" thickBot="1">
      <c r="B36" s="44" t="s">
        <v>102</v>
      </c>
      <c r="C36" s="5" t="s">
        <v>48</v>
      </c>
      <c r="D36" s="5">
        <v>0</v>
      </c>
      <c r="E36" s="59">
        <v>1</v>
      </c>
      <c r="F36" s="60">
        <v>28</v>
      </c>
      <c r="G36" s="61" t="s">
        <v>49</v>
      </c>
      <c r="H36" s="60">
        <v>7.0000000000000001E-3</v>
      </c>
      <c r="I36" s="63">
        <f t="shared" si="5"/>
        <v>0.19600000000000001</v>
      </c>
    </row>
    <row r="37" spans="2:9" thickBot="1">
      <c r="B37" s="44" t="s">
        <v>50</v>
      </c>
      <c r="C37" s="5" t="s">
        <v>51</v>
      </c>
      <c r="D37" s="5">
        <v>0</v>
      </c>
      <c r="E37" s="59">
        <v>1</v>
      </c>
      <c r="F37" s="60">
        <v>22</v>
      </c>
      <c r="G37" s="61" t="s">
        <v>4</v>
      </c>
      <c r="H37" s="60">
        <v>0.18</v>
      </c>
      <c r="I37" s="63">
        <f t="shared" si="5"/>
        <v>3.96</v>
      </c>
    </row>
    <row r="38" spans="2:9" thickBot="1">
      <c r="B38" s="44" t="s">
        <v>57</v>
      </c>
      <c r="C38" s="5" t="s">
        <v>51</v>
      </c>
      <c r="D38" s="5">
        <v>0</v>
      </c>
      <c r="E38" s="59">
        <v>1</v>
      </c>
      <c r="F38" s="60">
        <v>2</v>
      </c>
      <c r="G38" s="61" t="s">
        <v>58</v>
      </c>
      <c r="H38" s="60">
        <v>0.04</v>
      </c>
      <c r="I38" s="64">
        <f t="shared" si="5"/>
        <v>0.08</v>
      </c>
    </row>
    <row r="39" spans="2:9" thickBot="1">
      <c r="B39" s="44" t="s">
        <v>52</v>
      </c>
      <c r="C39" s="5" t="s">
        <v>53</v>
      </c>
      <c r="D39" s="5">
        <v>0</v>
      </c>
      <c r="E39" s="59">
        <v>1</v>
      </c>
      <c r="F39" s="60">
        <v>1</v>
      </c>
      <c r="G39" s="61" t="s">
        <v>54</v>
      </c>
      <c r="H39" s="60">
        <v>5</v>
      </c>
      <c r="I39" s="64">
        <f t="shared" si="5"/>
        <v>5</v>
      </c>
    </row>
    <row r="40" spans="2:9" thickBot="1">
      <c r="B40" s="44" t="s">
        <v>61</v>
      </c>
      <c r="C40" s="5" t="s">
        <v>62</v>
      </c>
      <c r="D40" s="5">
        <v>0</v>
      </c>
      <c r="E40" s="59">
        <v>1</v>
      </c>
      <c r="F40" s="60">
        <v>16</v>
      </c>
      <c r="G40" s="61" t="s">
        <v>58</v>
      </c>
      <c r="H40" s="60">
        <v>0.01</v>
      </c>
      <c r="I40" s="64">
        <f t="shared" si="5"/>
        <v>0.16</v>
      </c>
    </row>
    <row r="41" spans="2:9" thickBot="1">
      <c r="B41" s="44" t="s">
        <v>88</v>
      </c>
      <c r="C41" s="5" t="s">
        <v>84</v>
      </c>
      <c r="D41" s="5">
        <v>0</v>
      </c>
      <c r="E41" s="59">
        <v>1</v>
      </c>
      <c r="F41" s="60">
        <v>1</v>
      </c>
      <c r="G41" s="61" t="s">
        <v>89</v>
      </c>
      <c r="H41" s="60">
        <v>3</v>
      </c>
      <c r="I41" s="64">
        <f t="shared" si="5"/>
        <v>3</v>
      </c>
    </row>
    <row r="42" spans="2:9" thickBot="1">
      <c r="B42" s="44">
        <v>0</v>
      </c>
      <c r="C42" s="5" t="s">
        <v>37</v>
      </c>
      <c r="D42" s="5">
        <v>0</v>
      </c>
      <c r="E42" s="59">
        <v>0</v>
      </c>
      <c r="F42" s="60">
        <v>0</v>
      </c>
      <c r="G42" s="61">
        <v>0</v>
      </c>
      <c r="H42" s="60">
        <v>0</v>
      </c>
      <c r="I42" s="64">
        <f t="shared" si="5"/>
        <v>0</v>
      </c>
    </row>
    <row r="43" spans="2:9" thickBot="1">
      <c r="B43" s="44">
        <v>0</v>
      </c>
      <c r="C43" s="5" t="s">
        <v>37</v>
      </c>
      <c r="D43" s="5">
        <v>0</v>
      </c>
      <c r="E43" s="59">
        <v>0</v>
      </c>
      <c r="F43" s="60">
        <v>0</v>
      </c>
      <c r="G43" s="61">
        <v>0</v>
      </c>
      <c r="H43" s="60">
        <v>0</v>
      </c>
      <c r="I43" s="64">
        <f t="shared" si="5"/>
        <v>0</v>
      </c>
    </row>
    <row r="44" spans="2:9" thickBot="1">
      <c r="B44" s="44">
        <v>0</v>
      </c>
      <c r="C44" s="5" t="s">
        <v>37</v>
      </c>
      <c r="D44" s="5">
        <v>0</v>
      </c>
      <c r="E44" s="59">
        <v>0</v>
      </c>
      <c r="F44" s="60">
        <v>0</v>
      </c>
      <c r="G44" s="61">
        <v>0</v>
      </c>
      <c r="H44" s="60">
        <v>0</v>
      </c>
      <c r="I44" s="64">
        <f t="shared" si="5"/>
        <v>0</v>
      </c>
    </row>
    <row r="45" spans="2:9" thickBot="1">
      <c r="B45" s="44">
        <v>0</v>
      </c>
      <c r="C45" s="5" t="s">
        <v>37</v>
      </c>
      <c r="D45" s="5">
        <v>0</v>
      </c>
      <c r="E45" s="59">
        <v>0</v>
      </c>
      <c r="F45" s="60">
        <v>0</v>
      </c>
      <c r="G45" s="61">
        <v>0</v>
      </c>
      <c r="H45" s="60">
        <v>0</v>
      </c>
      <c r="I45" s="64">
        <f t="shared" si="5"/>
        <v>0</v>
      </c>
    </row>
    <row r="46" spans="2:9" thickBot="1">
      <c r="B46" s="44">
        <v>0</v>
      </c>
      <c r="C46" s="5" t="s">
        <v>37</v>
      </c>
      <c r="D46" s="5">
        <v>0</v>
      </c>
      <c r="E46" s="59">
        <v>0</v>
      </c>
      <c r="F46" s="60">
        <v>0</v>
      </c>
      <c r="G46" s="61">
        <v>0</v>
      </c>
      <c r="H46" s="60">
        <v>0</v>
      </c>
      <c r="I46" s="64">
        <f t="shared" si="5"/>
        <v>0</v>
      </c>
    </row>
    <row r="47" spans="2:9" thickBot="1">
      <c r="B47" s="44">
        <v>0</v>
      </c>
      <c r="C47" s="5" t="s">
        <v>37</v>
      </c>
      <c r="D47" s="5">
        <v>0</v>
      </c>
      <c r="E47" s="59">
        <v>0</v>
      </c>
      <c r="F47" s="60">
        <v>0</v>
      </c>
      <c r="G47" s="61">
        <v>0</v>
      </c>
      <c r="H47" s="60">
        <v>0</v>
      </c>
      <c r="I47" s="64">
        <f t="shared" si="5"/>
        <v>0</v>
      </c>
    </row>
    <row r="48" spans="2:9" thickBot="1">
      <c r="B48" s="44">
        <v>0</v>
      </c>
      <c r="C48" s="5" t="s">
        <v>37</v>
      </c>
      <c r="D48" s="5">
        <v>0</v>
      </c>
      <c r="E48" s="59">
        <v>0</v>
      </c>
      <c r="F48" s="60">
        <v>0</v>
      </c>
      <c r="G48" s="61">
        <v>0</v>
      </c>
      <c r="H48" s="60">
        <v>0</v>
      </c>
      <c r="I48" s="64">
        <f t="shared" si="5"/>
        <v>0</v>
      </c>
    </row>
    <row r="49" spans="2:9" thickBot="1">
      <c r="B49" s="52"/>
      <c r="C49" s="65" t="s">
        <v>37</v>
      </c>
      <c r="D49" s="66"/>
      <c r="E49" s="67"/>
      <c r="F49" s="52" t="s">
        <v>37</v>
      </c>
      <c r="G49" s="52" t="s">
        <v>37</v>
      </c>
      <c r="H49" s="66" t="s">
        <v>37</v>
      </c>
      <c r="I49" s="66"/>
    </row>
    <row r="50" spans="2:9" thickTop="1">
      <c r="B50" s="24" t="s">
        <v>63</v>
      </c>
      <c r="C50" s="1"/>
      <c r="D50" s="53"/>
      <c r="E50" s="1"/>
      <c r="F50" s="1"/>
      <c r="G50" s="1"/>
      <c r="H50" s="53"/>
      <c r="I50" s="53">
        <f>SUM(I34:I49)</f>
        <v>12.741</v>
      </c>
    </row>
    <row r="51" spans="2:9" ht="12.75">
      <c r="B51" s="1"/>
      <c r="C51" s="1"/>
      <c r="D51" s="1"/>
      <c r="E51" s="1"/>
      <c r="F51" s="1"/>
      <c r="G51" s="1"/>
      <c r="H51" s="1"/>
      <c r="I51" s="1"/>
    </row>
    <row r="52" spans="2:9" ht="12.75">
      <c r="B52" s="1"/>
      <c r="C52" s="1"/>
      <c r="D52" s="1"/>
      <c r="E52" s="1"/>
      <c r="F52" s="1"/>
      <c r="G52" s="1"/>
      <c r="H52" s="68" t="s">
        <v>12</v>
      </c>
      <c r="I52" s="68" t="s">
        <v>13</v>
      </c>
    </row>
    <row r="53" spans="2:9" ht="12.75">
      <c r="B53" s="24" t="s">
        <v>64</v>
      </c>
      <c r="C53" s="1"/>
      <c r="D53" s="1"/>
      <c r="E53" s="1"/>
      <c r="F53" s="1"/>
      <c r="G53" s="1"/>
      <c r="H53" s="69">
        <f>I50+I30</f>
        <v>39.98354545454545</v>
      </c>
      <c r="I53" s="69">
        <f>I50+G30+F30+E30</f>
        <v>38.528999999999996</v>
      </c>
    </row>
    <row r="54" spans="2:9" ht="12.75">
      <c r="B54" s="70" t="s">
        <v>65</v>
      </c>
      <c r="C54" s="1" t="s">
        <v>66</v>
      </c>
      <c r="D54" s="1"/>
      <c r="E54" s="71" t="s">
        <v>67</v>
      </c>
      <c r="F54" s="1"/>
      <c r="G54" s="71" t="s">
        <v>68</v>
      </c>
      <c r="H54" s="72"/>
      <c r="I54" s="72"/>
    </row>
    <row r="55" spans="2:9" ht="12.75">
      <c r="B55" s="70"/>
      <c r="C55" s="53">
        <f>I50+E30+F30</f>
        <v>38.448999999999998</v>
      </c>
      <c r="D55" s="1"/>
      <c r="E55" s="73">
        <v>0.08</v>
      </c>
      <c r="F55" s="74"/>
      <c r="G55" s="75">
        <v>8</v>
      </c>
      <c r="H55" s="76">
        <f>C55*E55*G55/12</f>
        <v>2.0506133333333332</v>
      </c>
      <c r="I55" s="76">
        <f>H55</f>
        <v>2.0506133333333332</v>
      </c>
    </row>
    <row r="56" spans="2:9" ht="12.75">
      <c r="B56" s="24" t="s">
        <v>69</v>
      </c>
      <c r="C56" s="1"/>
      <c r="D56" s="1"/>
      <c r="E56" s="1"/>
      <c r="F56" s="1"/>
      <c r="G56" s="1"/>
      <c r="H56" s="76">
        <f>SUM(H53:H55)</f>
        <v>42.034158787878781</v>
      </c>
      <c r="I56" s="76">
        <f>SUM(I53:I55)</f>
        <v>40.579613333333327</v>
      </c>
    </row>
    <row r="57" spans="2:9" ht="12.75">
      <c r="B57" s="1"/>
      <c r="C57" s="1"/>
      <c r="D57" s="1"/>
      <c r="E57" s="1"/>
      <c r="F57" s="1"/>
      <c r="G57" s="1"/>
      <c r="H57" s="72"/>
      <c r="I57" s="72"/>
    </row>
    <row r="58" spans="2:9" ht="12.75">
      <c r="B58" s="24" t="s">
        <v>70</v>
      </c>
      <c r="C58" s="77" t="s">
        <v>14</v>
      </c>
      <c r="D58" s="1"/>
      <c r="E58" s="1"/>
      <c r="F58" s="1"/>
      <c r="G58" s="1"/>
      <c r="H58" s="78">
        <v>2.9607014803507403</v>
      </c>
      <c r="I58" s="78">
        <v>2.9607014803507403</v>
      </c>
    </row>
    <row r="59" spans="2:9" ht="12.75">
      <c r="B59" s="24"/>
      <c r="C59" s="1"/>
      <c r="D59" s="1"/>
      <c r="E59" s="1"/>
      <c r="F59" s="1"/>
      <c r="G59" s="1"/>
      <c r="H59" s="79"/>
      <c r="I59" s="79"/>
    </row>
    <row r="60" spans="2:9" ht="12.75">
      <c r="B60" s="24" t="s">
        <v>71</v>
      </c>
      <c r="C60" s="1"/>
      <c r="D60" s="1"/>
      <c r="E60" s="1"/>
      <c r="F60" s="1"/>
      <c r="G60" s="1"/>
      <c r="H60" s="76"/>
      <c r="I60" s="79"/>
    </row>
    <row r="61" spans="2:9" ht="12.75">
      <c r="B61" s="1"/>
      <c r="C61" s="41" t="s">
        <v>72</v>
      </c>
      <c r="D61" s="1"/>
      <c r="E61" s="1"/>
      <c r="F61" s="1"/>
      <c r="G61" s="1"/>
      <c r="H61" s="78">
        <v>1.8365472910927456E-2</v>
      </c>
      <c r="I61" s="78">
        <v>1.8365472910927456E-2</v>
      </c>
    </row>
    <row r="62" spans="2:9" ht="12.75">
      <c r="B62" s="1"/>
      <c r="C62" s="41" t="s">
        <v>73</v>
      </c>
      <c r="D62" s="1"/>
      <c r="E62" s="1"/>
      <c r="F62" s="1"/>
      <c r="G62" s="1"/>
      <c r="H62" s="78">
        <v>0.11019283746556474</v>
      </c>
      <c r="I62" s="80"/>
    </row>
    <row r="63" spans="2:9" ht="12.75">
      <c r="B63" s="24"/>
      <c r="C63" s="41" t="s">
        <v>74</v>
      </c>
      <c r="D63" s="1"/>
      <c r="E63" s="1"/>
      <c r="F63" s="1"/>
      <c r="G63" s="1"/>
      <c r="H63" s="78">
        <v>0</v>
      </c>
      <c r="I63" s="78">
        <v>0</v>
      </c>
    </row>
    <row r="64" spans="2:9" ht="12.75">
      <c r="B64" s="24"/>
      <c r="C64" s="41" t="s">
        <v>75</v>
      </c>
      <c r="D64" s="1"/>
      <c r="E64" s="1"/>
      <c r="F64" s="1"/>
      <c r="G64" s="1"/>
      <c r="H64" s="78">
        <v>0</v>
      </c>
      <c r="I64" s="78">
        <v>0</v>
      </c>
    </row>
    <row r="65" spans="2:9" thickBot="1">
      <c r="B65" s="1"/>
      <c r="C65" s="1"/>
      <c r="D65" s="1"/>
      <c r="E65" s="1"/>
      <c r="F65" s="1"/>
      <c r="G65" s="1"/>
      <c r="H65" s="81"/>
      <c r="I65" s="81"/>
    </row>
    <row r="66" spans="2:9" thickTop="1">
      <c r="B66" s="24" t="s">
        <v>76</v>
      </c>
      <c r="C66" s="1"/>
      <c r="D66" s="1"/>
      <c r="E66" s="1"/>
      <c r="F66" s="1"/>
      <c r="G66" s="1"/>
      <c r="H66" s="82">
        <f>SUM(H56:H59)+H63+IF(H64&gt;0,H64,H61+H62)</f>
        <v>45.123418578606014</v>
      </c>
      <c r="I66" s="82">
        <f>SUM(I56:I59)+I63+IF(I64&gt;0,I64,I61+I62)</f>
        <v>43.558680286594999</v>
      </c>
    </row>
    <row r="67" spans="2:9" ht="12.75">
      <c r="B67" s="1"/>
      <c r="C67" s="1"/>
      <c r="D67" s="1"/>
      <c r="E67" s="1"/>
      <c r="F67" s="1"/>
      <c r="G67" s="1"/>
      <c r="H67" s="1"/>
      <c r="I67" s="1"/>
    </row>
    <row r="68" spans="2:9" ht="12.75">
      <c r="B68" s="83"/>
      <c r="C68" s="83"/>
      <c r="D68" s="83"/>
      <c r="E68" s="83"/>
      <c r="F68" s="83"/>
      <c r="G68" s="83"/>
      <c r="H68" s="84"/>
      <c r="I68" s="83"/>
    </row>
    <row r="69" spans="2:9" ht="12.75">
      <c r="B69" s="83"/>
      <c r="C69" s="83"/>
      <c r="D69" s="83"/>
      <c r="E69" s="83"/>
      <c r="F69" s="83"/>
      <c r="G69" s="83"/>
      <c r="H69" s="84"/>
      <c r="I69" s="83"/>
    </row>
    <row r="70" spans="2:9" ht="12.75"/>
  </sheetData>
  <sheetProtection sheet="1" objects="1" scenarios="1"/>
  <mergeCells count="17">
    <mergeCell ref="G13:G14"/>
    <mergeCell ref="H13:H14"/>
    <mergeCell ref="I13:I14"/>
    <mergeCell ref="B32:B33"/>
    <mergeCell ref="C32:D33"/>
    <mergeCell ref="E32:G32"/>
    <mergeCell ref="H32:I32"/>
    <mergeCell ref="B13:B14"/>
    <mergeCell ref="C13:C14"/>
    <mergeCell ref="D13:D14"/>
    <mergeCell ref="E13:E14"/>
    <mergeCell ref="F13:F14"/>
    <mergeCell ref="K8:M8"/>
    <mergeCell ref="D9:F9"/>
    <mergeCell ref="G9:I9"/>
    <mergeCell ref="K9:M9"/>
    <mergeCell ref="K10:M10"/>
  </mergeCells>
  <printOptions horizontalCentered="1" verticalCentered="1"/>
  <pageMargins left="0.7" right="0.7" top="0.75" bottom="0.75" header="0.3" footer="0.3"/>
  <pageSetup scale="74" orientation="portrait"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1:N70"/>
  <sheetViews>
    <sheetView showZeros="0" workbookViewId="0">
      <selection activeCell="D16" sqref="D16"/>
    </sheetView>
  </sheetViews>
  <sheetFormatPr defaultRowHeight="13.5" customHeight="1"/>
  <cols>
    <col min="1" max="1" width="6" style="2" customWidth="1"/>
    <col min="2" max="2" width="28.85546875" style="2" customWidth="1"/>
    <col min="3" max="4" width="9.140625" style="2"/>
    <col min="5" max="5" width="8.7109375" style="2" customWidth="1"/>
    <col min="6" max="6" width="12.85546875" style="2" customWidth="1"/>
    <col min="7" max="7" width="9.140625" style="2"/>
    <col min="8" max="9" width="11.28515625" style="2" customWidth="1"/>
    <col min="10" max="10" width="4.42578125" style="2" customWidth="1"/>
    <col min="11" max="11" width="11.28515625" style="2" customWidth="1"/>
    <col min="12" max="12" width="10.42578125" style="2" customWidth="1"/>
    <col min="13" max="13" width="9.140625" style="2"/>
    <col min="14" max="14" width="10" style="2" customWidth="1"/>
    <col min="15" max="16384" width="9.140625" style="2"/>
  </cols>
  <sheetData>
    <row r="1" spans="2:14" ht="48.75" customHeight="1">
      <c r="B1" s="1"/>
      <c r="C1" s="1"/>
      <c r="D1" s="1"/>
      <c r="E1" s="1"/>
      <c r="F1" s="1"/>
      <c r="G1" s="1"/>
      <c r="H1" s="1"/>
      <c r="I1" s="1"/>
    </row>
    <row r="2" spans="2:14" ht="13.5" customHeight="1">
      <c r="B2" s="3">
        <v>1</v>
      </c>
      <c r="C2" s="1"/>
      <c r="D2" s="1"/>
      <c r="E2" s="1"/>
      <c r="F2" s="1"/>
      <c r="G2" s="1"/>
      <c r="H2" s="1"/>
      <c r="I2" s="1"/>
    </row>
    <row r="3" spans="2:14" ht="13.5" customHeight="1">
      <c r="B3" s="4" t="s">
        <v>0</v>
      </c>
      <c r="C3" s="5" t="s">
        <v>77</v>
      </c>
      <c r="D3" s="5"/>
      <c r="E3" s="6"/>
      <c r="F3" s="7" t="s">
        <v>2</v>
      </c>
      <c r="G3" s="8">
        <v>2010</v>
      </c>
      <c r="H3" s="1"/>
      <c r="I3" s="1"/>
    </row>
    <row r="4" spans="2:14" ht="13.5" customHeight="1">
      <c r="B4" s="9" t="s">
        <v>3</v>
      </c>
      <c r="C4" s="5" t="s">
        <v>4</v>
      </c>
      <c r="D4" s="9"/>
      <c r="E4" s="10"/>
      <c r="F4" s="7" t="s">
        <v>5</v>
      </c>
      <c r="G4" s="11">
        <v>40</v>
      </c>
      <c r="H4" s="12" t="s">
        <v>6</v>
      </c>
      <c r="I4" s="13"/>
    </row>
    <row r="5" spans="2:14" ht="13.5" customHeight="1">
      <c r="B5" s="9" t="s">
        <v>7</v>
      </c>
      <c r="C5" s="14">
        <v>10</v>
      </c>
      <c r="D5" s="9"/>
      <c r="E5" s="10"/>
      <c r="F5" s="7" t="s">
        <v>8</v>
      </c>
      <c r="G5" s="15">
        <v>2.6</v>
      </c>
      <c r="H5" s="7"/>
      <c r="I5" s="13"/>
    </row>
    <row r="6" spans="2:14" ht="13.5" customHeight="1">
      <c r="B6" s="4"/>
      <c r="C6" s="16"/>
      <c r="D6" s="17"/>
      <c r="E6" s="17"/>
      <c r="F6" s="7"/>
      <c r="G6" s="18"/>
      <c r="H6" s="1"/>
      <c r="I6" s="1"/>
    </row>
    <row r="7" spans="2:14" ht="13.5" customHeight="1">
      <c r="B7" s="19" t="s">
        <v>9</v>
      </c>
      <c r="C7" s="20">
        <v>360</v>
      </c>
      <c r="D7" s="21" t="s">
        <v>10</v>
      </c>
      <c r="E7" s="22" t="s">
        <v>11</v>
      </c>
      <c r="F7" s="23">
        <v>0.6</v>
      </c>
      <c r="G7" s="4"/>
      <c r="H7" s="1"/>
      <c r="I7" s="1"/>
    </row>
    <row r="8" spans="2:14" ht="13.5" customHeight="1">
      <c r="B8" s="24"/>
      <c r="C8" s="25"/>
      <c r="D8" s="21"/>
      <c r="E8" s="21"/>
      <c r="F8" s="21"/>
      <c r="G8" s="21"/>
      <c r="H8" s="21"/>
      <c r="I8" s="1"/>
      <c r="K8" s="86"/>
      <c r="L8" s="86"/>
      <c r="M8" s="86"/>
    </row>
    <row r="9" spans="2:14" ht="13.5" customHeight="1">
      <c r="B9" s="26"/>
      <c r="C9" s="25"/>
      <c r="D9" s="87" t="s">
        <v>12</v>
      </c>
      <c r="E9" s="88"/>
      <c r="F9" s="89"/>
      <c r="G9" s="87" t="s">
        <v>13</v>
      </c>
      <c r="H9" s="88"/>
      <c r="I9" s="89"/>
      <c r="K9" s="86"/>
      <c r="L9" s="86"/>
      <c r="M9" s="86"/>
    </row>
    <row r="10" spans="2:14" ht="13.5" customHeight="1">
      <c r="B10" s="26"/>
      <c r="C10" s="27" t="s">
        <v>14</v>
      </c>
      <c r="D10" s="28" t="s">
        <v>15</v>
      </c>
      <c r="E10" s="29" t="s">
        <v>16</v>
      </c>
      <c r="F10" s="30" t="s">
        <v>17</v>
      </c>
      <c r="G10" s="31" t="s">
        <v>15</v>
      </c>
      <c r="H10" s="32" t="s">
        <v>16</v>
      </c>
      <c r="I10" s="33" t="s">
        <v>17</v>
      </c>
      <c r="K10" s="86"/>
      <c r="L10" s="86"/>
      <c r="M10" s="86"/>
    </row>
    <row r="11" spans="2:14" ht="13.5" customHeight="1">
      <c r="B11" s="24" t="str">
        <f>("Income per "&amp;C4)</f>
        <v>Income per Bed</v>
      </c>
      <c r="C11" s="34">
        <f>C7*F7</f>
        <v>216</v>
      </c>
      <c r="D11" s="35">
        <f>H66</f>
        <v>156.04372708807858</v>
      </c>
      <c r="E11" s="36">
        <f>C11-D11</f>
        <v>59.956272911921417</v>
      </c>
      <c r="F11" s="37">
        <f>IF(C7=0,0,D11/C7)</f>
        <v>0.43345479746688498</v>
      </c>
      <c r="G11" s="38">
        <f>I66</f>
        <v>154.47898879606757</v>
      </c>
      <c r="H11" s="39">
        <f>C11-G11</f>
        <v>61.521011203932431</v>
      </c>
      <c r="I11" s="40">
        <f>IF(C7=0,0,G11/C7)</f>
        <v>0.42910830221129881</v>
      </c>
    </row>
    <row r="12" spans="2:14" ht="13.5" customHeight="1">
      <c r="B12" s="41"/>
      <c r="C12" s="1"/>
      <c r="D12" s="1"/>
      <c r="E12" s="1"/>
      <c r="F12" s="1"/>
      <c r="G12" s="1"/>
      <c r="H12" s="1"/>
      <c r="I12" s="1"/>
    </row>
    <row r="13" spans="2:14" ht="13.5" customHeight="1">
      <c r="B13" s="102" t="s">
        <v>18</v>
      </c>
      <c r="C13" s="92" t="s">
        <v>19</v>
      </c>
      <c r="D13" s="94" t="s">
        <v>20</v>
      </c>
      <c r="E13" s="90" t="str">
        <f>CONCATENATE("Labor @ $",'[1]Production Inputs'!D7,"/Hr")</f>
        <v>Labor @ $10/Hr</v>
      </c>
      <c r="F13" s="94" t="str">
        <f>CONCATENATE("Fuel and Lube @ $",'[1]Production Inputs'!D9)</f>
        <v>Fuel and Lube @ $2.6</v>
      </c>
      <c r="G13" s="90" t="s">
        <v>21</v>
      </c>
      <c r="H13" s="92" t="s">
        <v>22</v>
      </c>
      <c r="I13" s="94" t="str">
        <f>CONCATENATE("Total per ",C4)</f>
        <v>Total per Bed</v>
      </c>
      <c r="K13" s="42" t="s">
        <v>23</v>
      </c>
      <c r="L13" s="42"/>
      <c r="M13" s="42"/>
      <c r="N13" s="42"/>
    </row>
    <row r="14" spans="2:14" ht="13.5" customHeight="1" thickBot="1">
      <c r="B14" s="103"/>
      <c r="C14" s="93"/>
      <c r="D14" s="95"/>
      <c r="E14" s="91"/>
      <c r="F14" s="95"/>
      <c r="G14" s="91"/>
      <c r="H14" s="93"/>
      <c r="I14" s="95"/>
      <c r="K14" s="43" t="s">
        <v>24</v>
      </c>
      <c r="L14" s="43" t="s">
        <v>25</v>
      </c>
      <c r="M14" s="43" t="s">
        <v>26</v>
      </c>
      <c r="N14" s="43" t="s">
        <v>22</v>
      </c>
    </row>
    <row r="15" spans="2:14" ht="13.5" customHeight="1" thickTop="1" thickBot="1">
      <c r="B15" s="44" t="s">
        <v>27</v>
      </c>
      <c r="C15" s="45" t="s">
        <v>4</v>
      </c>
      <c r="D15" s="45">
        <v>1</v>
      </c>
      <c r="E15" s="46">
        <f>K15*$C$5*D15</f>
        <v>0.25</v>
      </c>
      <c r="F15" s="46">
        <f>L15*$G$5*D15</f>
        <v>9.9666666666666667E-2</v>
      </c>
      <c r="G15" s="46">
        <f>M15*$D15</f>
        <v>0.08</v>
      </c>
      <c r="H15" s="46">
        <f>N15*$D15</f>
        <v>1.4545454545454548</v>
      </c>
      <c r="I15" s="47">
        <f>SUM(E15:H15)</f>
        <v>1.8842121212121214</v>
      </c>
      <c r="K15" s="48">
        <v>2.5000000000000001E-2</v>
      </c>
      <c r="L15" s="48">
        <v>3.833333333333333E-2</v>
      </c>
      <c r="M15" s="49">
        <v>0.08</v>
      </c>
      <c r="N15" s="49">
        <v>1.4545454545454548</v>
      </c>
    </row>
    <row r="16" spans="2:14" ht="13.5" customHeight="1" thickBot="1">
      <c r="B16" s="44" t="s">
        <v>78</v>
      </c>
      <c r="C16" s="45" t="s">
        <v>4</v>
      </c>
      <c r="D16" s="45">
        <v>1</v>
      </c>
      <c r="E16" s="46">
        <f t="shared" ref="E16:E28" si="0">K16*$C$5*D16</f>
        <v>1.5</v>
      </c>
      <c r="F16" s="46">
        <f t="shared" ref="F16:F28" si="1">L16*$G$5*D16</f>
        <v>0</v>
      </c>
      <c r="G16" s="46">
        <f t="shared" ref="G16:H28" si="2">M16*$D16</f>
        <v>0</v>
      </c>
      <c r="H16" s="46">
        <f t="shared" si="2"/>
        <v>0</v>
      </c>
      <c r="I16" s="47">
        <f t="shared" ref="I16:I28" si="3">SUM(E16:H16)</f>
        <v>1.5</v>
      </c>
      <c r="K16" s="48">
        <v>0.15</v>
      </c>
      <c r="L16" s="48">
        <v>0</v>
      </c>
      <c r="M16" s="49">
        <v>0</v>
      </c>
      <c r="N16" s="49">
        <v>0</v>
      </c>
    </row>
    <row r="17" spans="2:14" ht="13.5" customHeight="1" thickBot="1">
      <c r="B17" s="44" t="s">
        <v>79</v>
      </c>
      <c r="C17" s="45" t="s">
        <v>4</v>
      </c>
      <c r="D17" s="45">
        <v>1</v>
      </c>
      <c r="E17" s="46">
        <f t="shared" si="0"/>
        <v>3.125</v>
      </c>
      <c r="F17" s="46">
        <f t="shared" si="1"/>
        <v>0</v>
      </c>
      <c r="G17" s="46">
        <f t="shared" si="2"/>
        <v>0</v>
      </c>
      <c r="H17" s="46">
        <f t="shared" si="2"/>
        <v>0</v>
      </c>
      <c r="I17" s="47">
        <f t="shared" si="3"/>
        <v>3.125</v>
      </c>
      <c r="K17" s="48">
        <v>0.3125</v>
      </c>
      <c r="L17" s="48">
        <v>0</v>
      </c>
      <c r="M17" s="49">
        <v>0</v>
      </c>
      <c r="N17" s="49">
        <v>0</v>
      </c>
    </row>
    <row r="18" spans="2:14" ht="13.5" customHeight="1" thickBot="1">
      <c r="B18" s="44" t="s">
        <v>29</v>
      </c>
      <c r="C18" s="45" t="s">
        <v>4</v>
      </c>
      <c r="D18" s="45">
        <v>3</v>
      </c>
      <c r="E18" s="46">
        <f t="shared" si="0"/>
        <v>3</v>
      </c>
      <c r="F18" s="46">
        <f t="shared" si="1"/>
        <v>0</v>
      </c>
      <c r="G18" s="46">
        <f t="shared" si="2"/>
        <v>0</v>
      </c>
      <c r="H18" s="46">
        <f t="shared" si="2"/>
        <v>0</v>
      </c>
      <c r="I18" s="47">
        <f t="shared" si="3"/>
        <v>3</v>
      </c>
      <c r="K18" s="48">
        <v>0.1</v>
      </c>
      <c r="L18" s="48">
        <v>0</v>
      </c>
      <c r="M18" s="49">
        <v>0</v>
      </c>
      <c r="N18" s="49">
        <v>0</v>
      </c>
    </row>
    <row r="19" spans="2:14" ht="13.5" customHeight="1" thickBot="1">
      <c r="B19" s="44" t="s">
        <v>30</v>
      </c>
      <c r="C19" s="45" t="s">
        <v>4</v>
      </c>
      <c r="D19" s="45">
        <v>1</v>
      </c>
      <c r="E19" s="46">
        <f t="shared" si="0"/>
        <v>0.25</v>
      </c>
      <c r="F19" s="46">
        <f t="shared" si="1"/>
        <v>0</v>
      </c>
      <c r="G19" s="46">
        <f t="shared" si="2"/>
        <v>0</v>
      </c>
      <c r="H19" s="46">
        <f t="shared" si="2"/>
        <v>0</v>
      </c>
      <c r="I19" s="47">
        <f t="shared" si="3"/>
        <v>0.25</v>
      </c>
      <c r="K19" s="48">
        <v>2.5000000000000001E-2</v>
      </c>
      <c r="L19" s="48">
        <v>0</v>
      </c>
      <c r="M19" s="49">
        <v>0</v>
      </c>
      <c r="N19" s="49">
        <v>0</v>
      </c>
    </row>
    <row r="20" spans="2:14" ht="13.5" customHeight="1" thickBot="1">
      <c r="B20" s="44" t="s">
        <v>31</v>
      </c>
      <c r="C20" s="45" t="s">
        <v>4</v>
      </c>
      <c r="D20" s="45">
        <v>10</v>
      </c>
      <c r="E20" s="46">
        <f t="shared" si="0"/>
        <v>0.10833333333333334</v>
      </c>
      <c r="F20" s="46">
        <f t="shared" si="1"/>
        <v>0</v>
      </c>
      <c r="G20" s="46">
        <f t="shared" si="2"/>
        <v>0</v>
      </c>
      <c r="H20" s="46">
        <f t="shared" si="2"/>
        <v>0</v>
      </c>
      <c r="I20" s="47">
        <f t="shared" si="3"/>
        <v>0.10833333333333334</v>
      </c>
      <c r="K20" s="48">
        <v>1.0833333333333333E-3</v>
      </c>
      <c r="L20" s="48">
        <v>0</v>
      </c>
      <c r="M20" s="49">
        <v>0</v>
      </c>
      <c r="N20" s="49">
        <v>0</v>
      </c>
    </row>
    <row r="21" spans="2:14" ht="13.5" customHeight="1" thickBot="1">
      <c r="B21" s="44" t="s">
        <v>35</v>
      </c>
      <c r="C21" s="45" t="s">
        <v>4</v>
      </c>
      <c r="D21" s="45">
        <v>1</v>
      </c>
      <c r="E21" s="46">
        <f t="shared" si="0"/>
        <v>3.125</v>
      </c>
      <c r="F21" s="46">
        <f t="shared" si="1"/>
        <v>0</v>
      </c>
      <c r="G21" s="46">
        <f t="shared" si="2"/>
        <v>0</v>
      </c>
      <c r="H21" s="46">
        <f t="shared" si="2"/>
        <v>0</v>
      </c>
      <c r="I21" s="47">
        <f t="shared" si="3"/>
        <v>3.125</v>
      </c>
      <c r="K21" s="48">
        <v>0.3125</v>
      </c>
      <c r="L21" s="48">
        <v>0</v>
      </c>
      <c r="M21" s="49">
        <v>0</v>
      </c>
      <c r="N21" s="49">
        <v>0</v>
      </c>
    </row>
    <row r="22" spans="2:14" ht="13.5" customHeight="1" thickBot="1">
      <c r="B22" s="44" t="s">
        <v>32</v>
      </c>
      <c r="C22" s="45" t="s">
        <v>4</v>
      </c>
      <c r="D22" s="45">
        <v>15</v>
      </c>
      <c r="E22" s="46">
        <f t="shared" si="0"/>
        <v>46.875</v>
      </c>
      <c r="F22" s="46">
        <f t="shared" si="1"/>
        <v>0</v>
      </c>
      <c r="G22" s="46">
        <f t="shared" si="2"/>
        <v>0</v>
      </c>
      <c r="H22" s="46">
        <f t="shared" si="2"/>
        <v>0</v>
      </c>
      <c r="I22" s="47">
        <f t="shared" si="3"/>
        <v>46.875</v>
      </c>
      <c r="K22" s="48">
        <v>0.3125</v>
      </c>
      <c r="L22" s="48">
        <v>0</v>
      </c>
      <c r="M22" s="49">
        <v>0</v>
      </c>
      <c r="N22" s="49">
        <v>0</v>
      </c>
    </row>
    <row r="23" spans="2:14" ht="13.5" customHeight="1" thickBot="1">
      <c r="B23" s="44" t="s">
        <v>34</v>
      </c>
      <c r="C23" s="45" t="s">
        <v>4</v>
      </c>
      <c r="D23" s="45">
        <v>15</v>
      </c>
      <c r="E23" s="46">
        <f t="shared" si="0"/>
        <v>22.5</v>
      </c>
      <c r="F23" s="46">
        <f t="shared" si="1"/>
        <v>0</v>
      </c>
      <c r="G23" s="46">
        <f t="shared" si="2"/>
        <v>0</v>
      </c>
      <c r="H23" s="46">
        <f t="shared" si="2"/>
        <v>0</v>
      </c>
      <c r="I23" s="47">
        <f t="shared" si="3"/>
        <v>22.5</v>
      </c>
      <c r="K23" s="48">
        <v>0.15</v>
      </c>
      <c r="L23" s="48">
        <v>0</v>
      </c>
      <c r="M23" s="49">
        <v>0</v>
      </c>
      <c r="N23" s="49">
        <v>0</v>
      </c>
    </row>
    <row r="24" spans="2:14" ht="13.5" customHeight="1" thickBot="1">
      <c r="B24" s="44" t="s">
        <v>36</v>
      </c>
      <c r="C24" s="45" t="s">
        <v>4</v>
      </c>
      <c r="D24" s="45">
        <v>1</v>
      </c>
      <c r="E24" s="46">
        <f t="shared" si="0"/>
        <v>1.625</v>
      </c>
      <c r="F24" s="46">
        <f t="shared" si="1"/>
        <v>0</v>
      </c>
      <c r="G24" s="46">
        <f t="shared" si="2"/>
        <v>0</v>
      </c>
      <c r="H24" s="46">
        <f t="shared" si="2"/>
        <v>0</v>
      </c>
      <c r="I24" s="47">
        <f t="shared" si="3"/>
        <v>1.625</v>
      </c>
      <c r="K24" s="48">
        <v>0.16250000000000001</v>
      </c>
      <c r="L24" s="48">
        <v>0</v>
      </c>
      <c r="M24" s="49">
        <v>0</v>
      </c>
      <c r="N24" s="49">
        <v>0</v>
      </c>
    </row>
    <row r="25" spans="2:14" ht="13.5" customHeight="1" thickBot="1">
      <c r="B25" s="44" t="s">
        <v>80</v>
      </c>
      <c r="C25" s="45" t="s">
        <v>4</v>
      </c>
      <c r="D25" s="45">
        <v>2</v>
      </c>
      <c r="E25" s="46">
        <f t="shared" si="0"/>
        <v>3.25</v>
      </c>
      <c r="F25" s="46">
        <f t="shared" si="1"/>
        <v>0</v>
      </c>
      <c r="G25" s="46">
        <f t="shared" si="2"/>
        <v>0</v>
      </c>
      <c r="H25" s="46">
        <f t="shared" si="2"/>
        <v>0</v>
      </c>
      <c r="I25" s="47">
        <f t="shared" si="3"/>
        <v>3.25</v>
      </c>
      <c r="K25" s="48">
        <v>0.16250000000000001</v>
      </c>
      <c r="L25" s="48">
        <v>0</v>
      </c>
      <c r="M25" s="49">
        <v>0</v>
      </c>
      <c r="N25" s="49">
        <v>0</v>
      </c>
    </row>
    <row r="26" spans="2:14" ht="13.5" customHeight="1" thickBot="1">
      <c r="B26" s="44">
        <v>0</v>
      </c>
      <c r="C26" s="45" t="s">
        <v>37</v>
      </c>
      <c r="D26" s="45">
        <v>0</v>
      </c>
      <c r="E26" s="46">
        <f t="shared" si="0"/>
        <v>0</v>
      </c>
      <c r="F26" s="46">
        <f t="shared" si="1"/>
        <v>0</v>
      </c>
      <c r="G26" s="46">
        <f t="shared" si="2"/>
        <v>0</v>
      </c>
      <c r="H26" s="46">
        <f t="shared" si="2"/>
        <v>0</v>
      </c>
      <c r="I26" s="47">
        <f t="shared" si="3"/>
        <v>0</v>
      </c>
      <c r="K26" s="48">
        <v>0</v>
      </c>
      <c r="L26" s="48">
        <v>0</v>
      </c>
      <c r="M26" s="49">
        <v>0</v>
      </c>
      <c r="N26" s="49">
        <v>0</v>
      </c>
    </row>
    <row r="27" spans="2:14" ht="13.5" customHeight="1" thickBot="1">
      <c r="B27" s="44">
        <v>0</v>
      </c>
      <c r="C27" s="45" t="s">
        <v>37</v>
      </c>
      <c r="D27" s="45">
        <v>0</v>
      </c>
      <c r="E27" s="46">
        <f t="shared" si="0"/>
        <v>0</v>
      </c>
      <c r="F27" s="46">
        <f t="shared" si="1"/>
        <v>0</v>
      </c>
      <c r="G27" s="46">
        <f t="shared" si="2"/>
        <v>0</v>
      </c>
      <c r="H27" s="46">
        <f t="shared" si="2"/>
        <v>0</v>
      </c>
      <c r="I27" s="47">
        <f t="shared" si="3"/>
        <v>0</v>
      </c>
      <c r="K27" s="48">
        <v>0</v>
      </c>
      <c r="L27" s="48">
        <v>0</v>
      </c>
      <c r="M27" s="49">
        <v>0</v>
      </c>
      <c r="N27" s="49">
        <v>0</v>
      </c>
    </row>
    <row r="28" spans="2:14" ht="13.5" customHeight="1" thickBot="1">
      <c r="B28" s="44">
        <v>0</v>
      </c>
      <c r="C28" s="45" t="s">
        <v>37</v>
      </c>
      <c r="D28" s="45">
        <v>0</v>
      </c>
      <c r="E28" s="46">
        <f t="shared" si="0"/>
        <v>0</v>
      </c>
      <c r="F28" s="46">
        <f t="shared" si="1"/>
        <v>0</v>
      </c>
      <c r="G28" s="46">
        <f t="shared" si="2"/>
        <v>0</v>
      </c>
      <c r="H28" s="46">
        <f t="shared" si="2"/>
        <v>0</v>
      </c>
      <c r="I28" s="47">
        <f t="shared" si="3"/>
        <v>0</v>
      </c>
      <c r="K28" s="48">
        <v>0</v>
      </c>
      <c r="L28" s="48">
        <v>0</v>
      </c>
      <c r="M28" s="49">
        <v>0</v>
      </c>
      <c r="N28" s="49">
        <v>0</v>
      </c>
    </row>
    <row r="29" spans="2:14" ht="5.25" customHeight="1" thickBot="1">
      <c r="B29" s="50"/>
      <c r="C29" s="51"/>
      <c r="D29" s="51"/>
      <c r="E29" s="52"/>
      <c r="F29" s="52"/>
      <c r="G29" s="52"/>
      <c r="H29" s="52"/>
      <c r="I29" s="52"/>
    </row>
    <row r="30" spans="2:14" ht="12" customHeight="1" thickTop="1">
      <c r="B30" s="24" t="s">
        <v>38</v>
      </c>
      <c r="C30" s="24"/>
      <c r="D30" s="1"/>
      <c r="E30" s="53">
        <f>SUM(E15:E29)</f>
        <v>85.608333333333334</v>
      </c>
      <c r="F30" s="53">
        <f t="shared" ref="F30:I30" si="4">SUM(F15:F29)</f>
        <v>9.9666666666666667E-2</v>
      </c>
      <c r="G30" s="53">
        <f t="shared" si="4"/>
        <v>0.08</v>
      </c>
      <c r="H30" s="53">
        <f t="shared" si="4"/>
        <v>1.4545454545454548</v>
      </c>
      <c r="I30" s="53">
        <f t="shared" si="4"/>
        <v>87.24254545454545</v>
      </c>
    </row>
    <row r="31" spans="2:14" ht="13.5" customHeight="1">
      <c r="B31" s="24"/>
      <c r="C31" s="24"/>
      <c r="D31" s="1"/>
      <c r="E31" s="53"/>
      <c r="F31" s="53"/>
      <c r="G31" s="53"/>
      <c r="H31" s="53"/>
      <c r="I31" s="53"/>
    </row>
    <row r="32" spans="2:14" ht="12.75">
      <c r="B32" s="96" t="s">
        <v>39</v>
      </c>
      <c r="C32" s="98" t="s">
        <v>40</v>
      </c>
      <c r="D32" s="99"/>
      <c r="E32" s="87" t="s">
        <v>41</v>
      </c>
      <c r="F32" s="88"/>
      <c r="G32" s="89"/>
      <c r="H32" s="92" t="s">
        <v>42</v>
      </c>
      <c r="I32" s="92"/>
    </row>
    <row r="33" spans="2:9" ht="39" thickBot="1">
      <c r="B33" s="97"/>
      <c r="C33" s="100"/>
      <c r="D33" s="101"/>
      <c r="E33" s="54" t="s">
        <v>43</v>
      </c>
      <c r="F33" s="55" t="s">
        <v>44</v>
      </c>
      <c r="G33" s="56" t="s">
        <v>45</v>
      </c>
      <c r="H33" s="57" t="s">
        <v>46</v>
      </c>
      <c r="I33" s="57" t="str">
        <f>CONCATENATE("Total per ",$C$4)</f>
        <v>Total per Bed</v>
      </c>
    </row>
    <row r="34" spans="2:9" ht="14.25" thickTop="1" thickBot="1">
      <c r="B34" s="44" t="s">
        <v>81</v>
      </c>
      <c r="C34" s="58" t="s">
        <v>81</v>
      </c>
      <c r="D34" s="58">
        <v>0</v>
      </c>
      <c r="E34" s="59">
        <v>1</v>
      </c>
      <c r="F34" s="60">
        <v>1</v>
      </c>
      <c r="G34" s="61" t="s">
        <v>82</v>
      </c>
      <c r="H34" s="60">
        <v>0.25</v>
      </c>
      <c r="I34" s="62">
        <f>E34*F34*H34</f>
        <v>0.25</v>
      </c>
    </row>
    <row r="35" spans="2:9" thickBot="1">
      <c r="B35" s="44" t="s">
        <v>83</v>
      </c>
      <c r="C35" s="5" t="s">
        <v>84</v>
      </c>
      <c r="D35" s="5">
        <v>0</v>
      </c>
      <c r="E35" s="59">
        <v>1</v>
      </c>
      <c r="F35" s="60">
        <v>1</v>
      </c>
      <c r="G35" s="61" t="s">
        <v>58</v>
      </c>
      <c r="H35" s="60">
        <v>0.44</v>
      </c>
      <c r="I35" s="63">
        <f t="shared" ref="I35:I48" si="5">E35*F35*H35</f>
        <v>0.44</v>
      </c>
    </row>
    <row r="36" spans="2:9" thickBot="1">
      <c r="B36" s="44" t="s">
        <v>85</v>
      </c>
      <c r="C36" s="5" t="s">
        <v>48</v>
      </c>
      <c r="D36" s="5">
        <v>0</v>
      </c>
      <c r="E36" s="59">
        <v>1</v>
      </c>
      <c r="F36" s="60">
        <v>20</v>
      </c>
      <c r="G36" s="61" t="s">
        <v>49</v>
      </c>
      <c r="H36" s="60">
        <v>4.5999999999999999E-2</v>
      </c>
      <c r="I36" s="63">
        <f t="shared" si="5"/>
        <v>0.91999999999999993</v>
      </c>
    </row>
    <row r="37" spans="2:9" thickBot="1">
      <c r="B37" s="44" t="s">
        <v>50</v>
      </c>
      <c r="C37" s="5" t="s">
        <v>51</v>
      </c>
      <c r="D37" s="5">
        <v>0</v>
      </c>
      <c r="E37" s="59">
        <v>1</v>
      </c>
      <c r="F37" s="60">
        <v>22</v>
      </c>
      <c r="G37" s="61" t="s">
        <v>4</v>
      </c>
      <c r="H37" s="60">
        <v>0.18</v>
      </c>
      <c r="I37" s="63">
        <f t="shared" si="5"/>
        <v>3.96</v>
      </c>
    </row>
    <row r="38" spans="2:9" thickBot="1">
      <c r="B38" s="44" t="s">
        <v>55</v>
      </c>
      <c r="C38" s="5" t="s">
        <v>51</v>
      </c>
      <c r="D38" s="5">
        <v>0</v>
      </c>
      <c r="E38" s="59">
        <v>1</v>
      </c>
      <c r="F38" s="60">
        <v>22</v>
      </c>
      <c r="G38" s="61" t="s">
        <v>56</v>
      </c>
      <c r="H38" s="60">
        <v>0.328125</v>
      </c>
      <c r="I38" s="64">
        <f t="shared" si="5"/>
        <v>7.21875</v>
      </c>
    </row>
    <row r="39" spans="2:9" thickBot="1">
      <c r="B39" s="44" t="s">
        <v>59</v>
      </c>
      <c r="C39" s="5" t="s">
        <v>51</v>
      </c>
      <c r="D39" s="5">
        <v>0</v>
      </c>
      <c r="E39" s="59">
        <v>1</v>
      </c>
      <c r="F39" s="60">
        <v>3</v>
      </c>
      <c r="G39" s="61" t="s">
        <v>60</v>
      </c>
      <c r="H39" s="60">
        <v>3.5</v>
      </c>
      <c r="I39" s="64">
        <f t="shared" si="5"/>
        <v>10.5</v>
      </c>
    </row>
    <row r="40" spans="2:9" thickBot="1">
      <c r="B40" s="44" t="s">
        <v>57</v>
      </c>
      <c r="C40" s="5" t="s">
        <v>51</v>
      </c>
      <c r="D40" s="5">
        <v>0</v>
      </c>
      <c r="E40" s="59">
        <v>1</v>
      </c>
      <c r="F40" s="60">
        <v>1</v>
      </c>
      <c r="G40" s="61" t="s">
        <v>58</v>
      </c>
      <c r="H40" s="60">
        <v>0.04</v>
      </c>
      <c r="I40" s="64">
        <f t="shared" si="5"/>
        <v>0.04</v>
      </c>
    </row>
    <row r="41" spans="2:9" thickBot="1">
      <c r="B41" s="44" t="s">
        <v>52</v>
      </c>
      <c r="C41" s="5" t="s">
        <v>53</v>
      </c>
      <c r="D41" s="5">
        <v>0</v>
      </c>
      <c r="E41" s="59">
        <v>1</v>
      </c>
      <c r="F41" s="60">
        <v>1</v>
      </c>
      <c r="G41" s="61" t="s">
        <v>54</v>
      </c>
      <c r="H41" s="60">
        <v>5</v>
      </c>
      <c r="I41" s="64">
        <f t="shared" si="5"/>
        <v>5</v>
      </c>
    </row>
    <row r="42" spans="2:9" thickBot="1">
      <c r="B42" s="44" t="s">
        <v>86</v>
      </c>
      <c r="C42" s="5" t="s">
        <v>84</v>
      </c>
      <c r="D42" s="5">
        <v>0</v>
      </c>
      <c r="E42" s="59">
        <v>1</v>
      </c>
      <c r="F42" s="60">
        <v>1</v>
      </c>
      <c r="G42" s="61" t="s">
        <v>58</v>
      </c>
      <c r="H42" s="60">
        <v>0.73</v>
      </c>
      <c r="I42" s="64">
        <f t="shared" si="5"/>
        <v>0.73</v>
      </c>
    </row>
    <row r="43" spans="2:9" thickBot="1">
      <c r="B43" s="44" t="s">
        <v>87</v>
      </c>
      <c r="C43" s="5" t="s">
        <v>62</v>
      </c>
      <c r="D43" s="5">
        <v>0</v>
      </c>
      <c r="E43" s="59">
        <v>1</v>
      </c>
      <c r="F43" s="60">
        <v>35</v>
      </c>
      <c r="G43" s="61" t="s">
        <v>58</v>
      </c>
      <c r="H43" s="60">
        <v>0.1</v>
      </c>
      <c r="I43" s="64">
        <f t="shared" si="5"/>
        <v>3.5</v>
      </c>
    </row>
    <row r="44" spans="2:9" thickBot="1">
      <c r="B44" s="44" t="s">
        <v>88</v>
      </c>
      <c r="C44" s="5" t="s">
        <v>84</v>
      </c>
      <c r="D44" s="5">
        <v>0</v>
      </c>
      <c r="E44" s="59">
        <v>1</v>
      </c>
      <c r="F44" s="60">
        <v>1</v>
      </c>
      <c r="G44" s="61" t="s">
        <v>89</v>
      </c>
      <c r="H44" s="60">
        <v>3</v>
      </c>
      <c r="I44" s="64">
        <f t="shared" si="5"/>
        <v>3</v>
      </c>
    </row>
    <row r="45" spans="2:9" thickBot="1">
      <c r="B45" s="44">
        <v>0</v>
      </c>
      <c r="C45" s="5" t="s">
        <v>37</v>
      </c>
      <c r="D45" s="5">
        <v>0</v>
      </c>
      <c r="E45" s="59">
        <v>0</v>
      </c>
      <c r="F45" s="60">
        <v>0</v>
      </c>
      <c r="G45" s="61">
        <v>0</v>
      </c>
      <c r="H45" s="60">
        <v>0</v>
      </c>
      <c r="I45" s="64">
        <f t="shared" si="5"/>
        <v>0</v>
      </c>
    </row>
    <row r="46" spans="2:9" thickBot="1">
      <c r="B46" s="44">
        <v>0</v>
      </c>
      <c r="C46" s="5" t="s">
        <v>37</v>
      </c>
      <c r="D46" s="5">
        <v>0</v>
      </c>
      <c r="E46" s="59">
        <v>0</v>
      </c>
      <c r="F46" s="60">
        <v>0</v>
      </c>
      <c r="G46" s="61">
        <v>0</v>
      </c>
      <c r="H46" s="60">
        <v>0</v>
      </c>
      <c r="I46" s="64">
        <f t="shared" si="5"/>
        <v>0</v>
      </c>
    </row>
    <row r="47" spans="2:9" thickBot="1">
      <c r="B47" s="44">
        <v>0</v>
      </c>
      <c r="C47" s="5" t="s">
        <v>37</v>
      </c>
      <c r="D47" s="5">
        <v>0</v>
      </c>
      <c r="E47" s="59">
        <v>0</v>
      </c>
      <c r="F47" s="60">
        <v>0</v>
      </c>
      <c r="G47" s="61">
        <v>0</v>
      </c>
      <c r="H47" s="60">
        <v>0</v>
      </c>
      <c r="I47" s="64">
        <f t="shared" si="5"/>
        <v>0</v>
      </c>
    </row>
    <row r="48" spans="2:9" thickBot="1">
      <c r="B48" s="44">
        <v>0</v>
      </c>
      <c r="C48" s="5" t="s">
        <v>37</v>
      </c>
      <c r="D48" s="5">
        <v>0</v>
      </c>
      <c r="E48" s="59">
        <v>0</v>
      </c>
      <c r="F48" s="60">
        <v>0</v>
      </c>
      <c r="G48" s="61">
        <v>0</v>
      </c>
      <c r="H48" s="60">
        <v>0</v>
      </c>
      <c r="I48" s="64">
        <f t="shared" si="5"/>
        <v>0</v>
      </c>
    </row>
    <row r="49" spans="2:9" thickBot="1">
      <c r="B49" s="52"/>
      <c r="C49" s="65" t="s">
        <v>37</v>
      </c>
      <c r="D49" s="66"/>
      <c r="E49" s="67"/>
      <c r="F49" s="52" t="s">
        <v>37</v>
      </c>
      <c r="G49" s="52" t="s">
        <v>37</v>
      </c>
      <c r="H49" s="66" t="s">
        <v>37</v>
      </c>
      <c r="I49" s="66"/>
    </row>
    <row r="50" spans="2:9" thickTop="1">
      <c r="B50" s="24" t="s">
        <v>63</v>
      </c>
      <c r="C50" s="1"/>
      <c r="D50" s="53"/>
      <c r="E50" s="1"/>
      <c r="F50" s="1"/>
      <c r="G50" s="1"/>
      <c r="H50" s="53"/>
      <c r="I50" s="53">
        <f>SUM(I34:I49)</f>
        <v>35.558750000000003</v>
      </c>
    </row>
    <row r="51" spans="2:9" ht="12.75">
      <c r="B51" s="1"/>
      <c r="C51" s="1"/>
      <c r="D51" s="1"/>
      <c r="E51" s="1"/>
      <c r="F51" s="1"/>
      <c r="G51" s="1"/>
      <c r="H51" s="1"/>
      <c r="I51" s="1"/>
    </row>
    <row r="52" spans="2:9" ht="12.75">
      <c r="B52" s="1"/>
      <c r="C52" s="1"/>
      <c r="D52" s="1"/>
      <c r="E52" s="1"/>
      <c r="F52" s="1"/>
      <c r="G52" s="1"/>
      <c r="H52" s="68" t="s">
        <v>12</v>
      </c>
      <c r="I52" s="68" t="s">
        <v>13</v>
      </c>
    </row>
    <row r="53" spans="2:9" ht="12.75">
      <c r="B53" s="24" t="s">
        <v>64</v>
      </c>
      <c r="C53" s="1"/>
      <c r="D53" s="1"/>
      <c r="E53" s="1"/>
      <c r="F53" s="1"/>
      <c r="G53" s="1"/>
      <c r="H53" s="69">
        <f>I50+I30</f>
        <v>122.80129545454545</v>
      </c>
      <c r="I53" s="69">
        <f>I50+G30+F30+E30</f>
        <v>121.34675</v>
      </c>
    </row>
    <row r="54" spans="2:9" ht="12.75">
      <c r="B54" s="70" t="s">
        <v>65</v>
      </c>
      <c r="C54" s="1" t="s">
        <v>66</v>
      </c>
      <c r="D54" s="1"/>
      <c r="E54" s="71" t="s">
        <v>67</v>
      </c>
      <c r="F54" s="1"/>
      <c r="G54" s="71" t="s">
        <v>68</v>
      </c>
      <c r="H54" s="72"/>
      <c r="I54" s="72"/>
    </row>
    <row r="55" spans="2:9" ht="12.75">
      <c r="B55" s="70"/>
      <c r="C55" s="53">
        <f>I50+E30+F30</f>
        <v>121.26675</v>
      </c>
      <c r="D55" s="1"/>
      <c r="E55" s="73">
        <v>0.08</v>
      </c>
      <c r="F55" s="74"/>
      <c r="G55" s="75">
        <v>8</v>
      </c>
      <c r="H55" s="76">
        <f>C55*E55*G55/12</f>
        <v>6.4675599999999998</v>
      </c>
      <c r="I55" s="76">
        <f>H55</f>
        <v>6.4675599999999998</v>
      </c>
    </row>
    <row r="56" spans="2:9" ht="12.75">
      <c r="B56" s="24" t="s">
        <v>69</v>
      </c>
      <c r="C56" s="1"/>
      <c r="D56" s="1"/>
      <c r="E56" s="1"/>
      <c r="F56" s="1"/>
      <c r="G56" s="1"/>
      <c r="H56" s="76">
        <f>SUM(H53:H55)</f>
        <v>129.26885545454545</v>
      </c>
      <c r="I56" s="76">
        <f>SUM(I53:I55)</f>
        <v>127.81431000000001</v>
      </c>
    </row>
    <row r="57" spans="2:9" ht="12.75">
      <c r="B57" s="1"/>
      <c r="C57" s="1"/>
      <c r="D57" s="1"/>
      <c r="E57" s="1"/>
      <c r="F57" s="1"/>
      <c r="G57" s="1"/>
      <c r="H57" s="72"/>
      <c r="I57" s="72"/>
    </row>
    <row r="58" spans="2:9" ht="12.75">
      <c r="B58" s="24" t="s">
        <v>70</v>
      </c>
      <c r="C58" s="77" t="s">
        <v>14</v>
      </c>
      <c r="D58" s="1"/>
      <c r="E58" s="1"/>
      <c r="F58" s="1"/>
      <c r="G58" s="1"/>
      <c r="H58" s="78">
        <v>26.646313323156662</v>
      </c>
      <c r="I58" s="78">
        <v>26.646313323156662</v>
      </c>
    </row>
    <row r="59" spans="2:9" ht="12.75">
      <c r="B59" s="24"/>
      <c r="C59" s="1"/>
      <c r="D59" s="1"/>
      <c r="E59" s="1"/>
      <c r="F59" s="1"/>
      <c r="G59" s="1"/>
      <c r="H59" s="79"/>
      <c r="I59" s="79"/>
    </row>
    <row r="60" spans="2:9" ht="12.75">
      <c r="B60" s="24" t="s">
        <v>71</v>
      </c>
      <c r="C60" s="1"/>
      <c r="D60" s="1"/>
      <c r="E60" s="1"/>
      <c r="F60" s="1"/>
      <c r="G60" s="1"/>
      <c r="H60" s="76"/>
      <c r="I60" s="79"/>
    </row>
    <row r="61" spans="2:9" ht="12.75">
      <c r="B61" s="1"/>
      <c r="C61" s="41" t="s">
        <v>72</v>
      </c>
      <c r="D61" s="1"/>
      <c r="E61" s="1"/>
      <c r="F61" s="1"/>
      <c r="G61" s="1"/>
      <c r="H61" s="78">
        <v>1.8365472910927456E-2</v>
      </c>
      <c r="I61" s="78">
        <v>1.8365472910927456E-2</v>
      </c>
    </row>
    <row r="62" spans="2:9" ht="12.75">
      <c r="B62" s="1"/>
      <c r="C62" s="41" t="s">
        <v>73</v>
      </c>
      <c r="D62" s="1"/>
      <c r="E62" s="1"/>
      <c r="F62" s="1"/>
      <c r="G62" s="1"/>
      <c r="H62" s="78">
        <v>0.11019283746556474</v>
      </c>
      <c r="I62" s="80"/>
    </row>
    <row r="63" spans="2:9" ht="12.75">
      <c r="B63" s="24"/>
      <c r="C63" s="41" t="s">
        <v>74</v>
      </c>
      <c r="D63" s="1"/>
      <c r="E63" s="1"/>
      <c r="F63" s="1"/>
      <c r="G63" s="1"/>
      <c r="H63" s="78">
        <v>0</v>
      </c>
      <c r="I63" s="78">
        <v>0</v>
      </c>
    </row>
    <row r="64" spans="2:9" ht="12.75">
      <c r="B64" s="24"/>
      <c r="C64" s="41" t="s">
        <v>75</v>
      </c>
      <c r="D64" s="1"/>
      <c r="E64" s="1"/>
      <c r="F64" s="1"/>
      <c r="G64" s="1"/>
      <c r="H64" s="78">
        <v>0</v>
      </c>
      <c r="I64" s="78">
        <v>0</v>
      </c>
    </row>
    <row r="65" spans="2:9" thickBot="1">
      <c r="B65" s="1"/>
      <c r="C65" s="1"/>
      <c r="D65" s="1"/>
      <c r="E65" s="1"/>
      <c r="F65" s="1"/>
      <c r="G65" s="1"/>
      <c r="H65" s="81"/>
      <c r="I65" s="81"/>
    </row>
    <row r="66" spans="2:9" thickTop="1">
      <c r="B66" s="24" t="s">
        <v>76</v>
      </c>
      <c r="C66" s="1"/>
      <c r="D66" s="1"/>
      <c r="E66" s="1"/>
      <c r="F66" s="1"/>
      <c r="G66" s="1"/>
      <c r="H66" s="82">
        <f>SUM(H56:H59)+H63+IF(H64&gt;0,H64,H61+H62)</f>
        <v>156.04372708807858</v>
      </c>
      <c r="I66" s="82">
        <f>SUM(I56:I59)+I63+IF(I64&gt;0,I64,I61+I62)</f>
        <v>154.47898879606757</v>
      </c>
    </row>
    <row r="67" spans="2:9" ht="12.75">
      <c r="B67" s="1"/>
      <c r="C67" s="1"/>
      <c r="D67" s="1"/>
      <c r="E67" s="1"/>
      <c r="F67" s="1"/>
      <c r="G67" s="1"/>
      <c r="H67" s="1"/>
      <c r="I67" s="1"/>
    </row>
    <row r="68" spans="2:9" ht="12.75">
      <c r="B68" s="83"/>
      <c r="C68" s="83"/>
      <c r="D68" s="83"/>
      <c r="E68" s="83"/>
      <c r="F68" s="83"/>
      <c r="G68" s="83"/>
      <c r="H68" s="84"/>
      <c r="I68" s="83"/>
    </row>
    <row r="69" spans="2:9" ht="12.75">
      <c r="B69" s="83"/>
      <c r="C69" s="83"/>
      <c r="D69" s="83"/>
      <c r="E69" s="83"/>
      <c r="F69" s="83"/>
      <c r="G69" s="83"/>
      <c r="H69" s="84"/>
      <c r="I69" s="83"/>
    </row>
    <row r="70" spans="2:9" ht="12.75"/>
  </sheetData>
  <sheetProtection sheet="1" objects="1" scenarios="1"/>
  <mergeCells count="17">
    <mergeCell ref="G13:G14"/>
    <mergeCell ref="H13:H14"/>
    <mergeCell ref="I13:I14"/>
    <mergeCell ref="B32:B33"/>
    <mergeCell ref="C32:D33"/>
    <mergeCell ref="E32:G32"/>
    <mergeCell ref="H32:I32"/>
    <mergeCell ref="B13:B14"/>
    <mergeCell ref="C13:C14"/>
    <mergeCell ref="D13:D14"/>
    <mergeCell ref="E13:E14"/>
    <mergeCell ref="F13:F14"/>
    <mergeCell ref="K8:M8"/>
    <mergeCell ref="D9:F9"/>
    <mergeCell ref="G9:I9"/>
    <mergeCell ref="K9:M9"/>
    <mergeCell ref="K10:M10"/>
  </mergeCells>
  <printOptions horizontalCentered="1" verticalCentered="1"/>
  <pageMargins left="0.7" right="0.7" top="0.75" bottom="0.75" header="0.3" footer="0.3"/>
  <pageSetup scale="74" orientation="portrait" r:id="rId1"/>
  <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B1:N70"/>
  <sheetViews>
    <sheetView showZeros="0" workbookViewId="0">
      <selection activeCell="C1" sqref="C1"/>
    </sheetView>
  </sheetViews>
  <sheetFormatPr defaultRowHeight="13.5" customHeight="1"/>
  <cols>
    <col min="1" max="1" width="6" style="2" customWidth="1"/>
    <col min="2" max="2" width="28.85546875" style="2" customWidth="1"/>
    <col min="3" max="4" width="9.140625" style="2"/>
    <col min="5" max="5" width="8.7109375" style="2" customWidth="1"/>
    <col min="6" max="6" width="12.85546875" style="2" customWidth="1"/>
    <col min="7" max="7" width="9.140625" style="2"/>
    <col min="8" max="9" width="11.28515625" style="2" customWidth="1"/>
    <col min="10" max="10" width="4.42578125" style="2" customWidth="1"/>
    <col min="11" max="11" width="11.28515625" style="2" customWidth="1"/>
    <col min="12" max="12" width="10.42578125" style="2" customWidth="1"/>
    <col min="13" max="13" width="9.140625" style="2"/>
    <col min="14" max="14" width="10" style="2" customWidth="1"/>
    <col min="15" max="16384" width="9.140625" style="2"/>
  </cols>
  <sheetData>
    <row r="1" spans="2:14" ht="48.75" customHeight="1">
      <c r="B1" s="1"/>
      <c r="C1" s="1"/>
      <c r="D1" s="1"/>
      <c r="E1" s="1"/>
      <c r="F1" s="1"/>
      <c r="G1" s="1"/>
      <c r="H1" s="1"/>
      <c r="I1" s="1"/>
    </row>
    <row r="2" spans="2:14" ht="13.5" customHeight="1">
      <c r="B2" s="3">
        <v>1</v>
      </c>
      <c r="C2" s="1"/>
      <c r="D2" s="1"/>
      <c r="E2" s="1"/>
      <c r="F2" s="1"/>
      <c r="G2" s="1"/>
      <c r="H2" s="1"/>
      <c r="I2" s="1"/>
    </row>
    <row r="3" spans="2:14" ht="13.5" customHeight="1">
      <c r="B3" s="4" t="s">
        <v>0</v>
      </c>
      <c r="C3" s="5" t="s">
        <v>103</v>
      </c>
      <c r="D3" s="5"/>
      <c r="E3" s="6"/>
      <c r="F3" s="7" t="s">
        <v>2</v>
      </c>
      <c r="G3" s="8">
        <v>2010</v>
      </c>
      <c r="H3" s="1"/>
      <c r="I3" s="1"/>
    </row>
    <row r="4" spans="2:14" ht="13.5" customHeight="1">
      <c r="B4" s="9" t="s">
        <v>3</v>
      </c>
      <c r="C4" s="5" t="s">
        <v>4</v>
      </c>
      <c r="D4" s="9"/>
      <c r="E4" s="10"/>
      <c r="F4" s="7" t="s">
        <v>5</v>
      </c>
      <c r="G4" s="11">
        <v>40</v>
      </c>
      <c r="H4" s="12" t="s">
        <v>6</v>
      </c>
      <c r="I4" s="13"/>
    </row>
    <row r="5" spans="2:14" ht="13.5" customHeight="1">
      <c r="B5" s="9" t="s">
        <v>7</v>
      </c>
      <c r="C5" s="14">
        <v>10</v>
      </c>
      <c r="D5" s="9"/>
      <c r="E5" s="10"/>
      <c r="F5" s="7" t="s">
        <v>8</v>
      </c>
      <c r="G5" s="15">
        <v>2.6</v>
      </c>
      <c r="H5" s="7"/>
      <c r="I5" s="13"/>
    </row>
    <row r="6" spans="2:14" ht="13.5" customHeight="1">
      <c r="B6" s="4"/>
      <c r="C6" s="16"/>
      <c r="D6" s="17"/>
      <c r="E6" s="17"/>
      <c r="F6" s="7"/>
      <c r="G6" s="18"/>
      <c r="H6" s="1"/>
      <c r="I6" s="1"/>
    </row>
    <row r="7" spans="2:14" ht="13.5" customHeight="1">
      <c r="B7" s="19" t="s">
        <v>9</v>
      </c>
      <c r="C7" s="20">
        <v>308</v>
      </c>
      <c r="D7" s="21" t="s">
        <v>10</v>
      </c>
      <c r="E7" s="22" t="s">
        <v>11</v>
      </c>
      <c r="F7" s="23">
        <v>0.55000000000000004</v>
      </c>
      <c r="G7" s="4"/>
      <c r="H7" s="1"/>
      <c r="I7" s="1"/>
    </row>
    <row r="8" spans="2:14" ht="13.5" customHeight="1">
      <c r="B8" s="24"/>
      <c r="C8" s="25"/>
      <c r="D8" s="21"/>
      <c r="E8" s="21"/>
      <c r="F8" s="21"/>
      <c r="G8" s="21"/>
      <c r="H8" s="21"/>
      <c r="I8" s="1"/>
      <c r="K8" s="86"/>
      <c r="L8" s="86"/>
      <c r="M8" s="86"/>
    </row>
    <row r="9" spans="2:14" ht="13.5" customHeight="1">
      <c r="B9" s="26"/>
      <c r="C9" s="25"/>
      <c r="D9" s="87" t="s">
        <v>12</v>
      </c>
      <c r="E9" s="88"/>
      <c r="F9" s="89"/>
      <c r="G9" s="87" t="s">
        <v>13</v>
      </c>
      <c r="H9" s="88"/>
      <c r="I9" s="89"/>
      <c r="K9" s="86"/>
      <c r="L9" s="86"/>
      <c r="M9" s="86"/>
    </row>
    <row r="10" spans="2:14" ht="13.5" customHeight="1">
      <c r="B10" s="26"/>
      <c r="C10" s="27" t="s">
        <v>14</v>
      </c>
      <c r="D10" s="28" t="s">
        <v>15</v>
      </c>
      <c r="E10" s="29" t="s">
        <v>16</v>
      </c>
      <c r="F10" s="30" t="s">
        <v>17</v>
      </c>
      <c r="G10" s="31" t="s">
        <v>15</v>
      </c>
      <c r="H10" s="32" t="s">
        <v>16</v>
      </c>
      <c r="I10" s="33" t="s">
        <v>17</v>
      </c>
      <c r="K10" s="86"/>
      <c r="L10" s="86"/>
      <c r="M10" s="86"/>
    </row>
    <row r="11" spans="2:14" ht="13.5" customHeight="1">
      <c r="B11" s="24" t="str">
        <f>("Income per "&amp;C4)</f>
        <v>Income per Bed</v>
      </c>
      <c r="C11" s="34">
        <f>C7*F7</f>
        <v>169.4</v>
      </c>
      <c r="D11" s="35">
        <f>H66</f>
        <v>89.540081713730913</v>
      </c>
      <c r="E11" s="36">
        <f>C11-D11</f>
        <v>79.859918286269092</v>
      </c>
      <c r="F11" s="37">
        <f>IF(C7=0,0,D11/C7)</f>
        <v>0.29071455101860688</v>
      </c>
      <c r="G11" s="38">
        <f>I66</f>
        <v>87.975343421719899</v>
      </c>
      <c r="H11" s="39">
        <f>C11-G11</f>
        <v>81.424656578280107</v>
      </c>
      <c r="I11" s="40">
        <f>IF(C7=0,0,G11/C7)</f>
        <v>0.28563423188870096</v>
      </c>
    </row>
    <row r="12" spans="2:14" ht="13.5" customHeight="1">
      <c r="B12" s="41"/>
      <c r="C12" s="1"/>
      <c r="D12" s="1"/>
      <c r="E12" s="1"/>
      <c r="F12" s="1"/>
      <c r="G12" s="1"/>
      <c r="H12" s="1"/>
      <c r="I12" s="1"/>
    </row>
    <row r="13" spans="2:14" ht="13.5" customHeight="1">
      <c r="B13" s="102" t="s">
        <v>18</v>
      </c>
      <c r="C13" s="92" t="s">
        <v>19</v>
      </c>
      <c r="D13" s="94" t="s">
        <v>20</v>
      </c>
      <c r="E13" s="90" t="str">
        <f>CONCATENATE("Labor @ $",'[1]Production Inputs'!D7,"/Hr")</f>
        <v>Labor @ $10/Hr</v>
      </c>
      <c r="F13" s="94" t="str">
        <f>CONCATENATE("Fuel and Lube @ $",'[1]Production Inputs'!D9)</f>
        <v>Fuel and Lube @ $2.6</v>
      </c>
      <c r="G13" s="90" t="s">
        <v>21</v>
      </c>
      <c r="H13" s="92" t="s">
        <v>22</v>
      </c>
      <c r="I13" s="94" t="str">
        <f>CONCATENATE("Total per ",C4)</f>
        <v>Total per Bed</v>
      </c>
      <c r="K13" s="42" t="s">
        <v>23</v>
      </c>
      <c r="L13" s="42"/>
      <c r="M13" s="42"/>
      <c r="N13" s="42"/>
    </row>
    <row r="14" spans="2:14" ht="13.5" customHeight="1" thickBot="1">
      <c r="B14" s="103"/>
      <c r="C14" s="93"/>
      <c r="D14" s="95"/>
      <c r="E14" s="91"/>
      <c r="F14" s="95"/>
      <c r="G14" s="91"/>
      <c r="H14" s="93"/>
      <c r="I14" s="95"/>
      <c r="K14" s="43" t="s">
        <v>24</v>
      </c>
      <c r="L14" s="43" t="s">
        <v>25</v>
      </c>
      <c r="M14" s="43" t="s">
        <v>26</v>
      </c>
      <c r="N14" s="43" t="s">
        <v>22</v>
      </c>
    </row>
    <row r="15" spans="2:14" ht="13.5" customHeight="1" thickTop="1" thickBot="1">
      <c r="B15" s="44" t="s">
        <v>27</v>
      </c>
      <c r="C15" s="45" t="s">
        <v>4</v>
      </c>
      <c r="D15" s="45">
        <v>1</v>
      </c>
      <c r="E15" s="46">
        <f>K15*$C$5*D15</f>
        <v>0.25</v>
      </c>
      <c r="F15" s="46">
        <f>L15*$G$5*D15</f>
        <v>9.9666666666666667E-2</v>
      </c>
      <c r="G15" s="46">
        <f>M15*$D15</f>
        <v>0.08</v>
      </c>
      <c r="H15" s="46">
        <f>N15*$D15</f>
        <v>1.4545454545454548</v>
      </c>
      <c r="I15" s="47">
        <f>SUM(E15:H15)</f>
        <v>1.8842121212121214</v>
      </c>
      <c r="K15" s="48">
        <v>2.5000000000000001E-2</v>
      </c>
      <c r="L15" s="48">
        <v>3.833333333333333E-2</v>
      </c>
      <c r="M15" s="49">
        <v>0.08</v>
      </c>
      <c r="N15" s="49">
        <v>1.4545454545454548</v>
      </c>
    </row>
    <row r="16" spans="2:14" ht="13.5" customHeight="1" thickBot="1">
      <c r="B16" s="44" t="s">
        <v>78</v>
      </c>
      <c r="C16" s="45" t="s">
        <v>4</v>
      </c>
      <c r="D16" s="45">
        <v>1</v>
      </c>
      <c r="E16" s="46">
        <f t="shared" ref="E16:E28" si="0">K16*$C$5*D16</f>
        <v>1.5</v>
      </c>
      <c r="F16" s="46">
        <f t="shared" ref="F16:F28" si="1">L16*$G$5*D16</f>
        <v>0</v>
      </c>
      <c r="G16" s="46">
        <f t="shared" ref="G16:H28" si="2">M16*$D16</f>
        <v>0</v>
      </c>
      <c r="H16" s="46">
        <f t="shared" si="2"/>
        <v>0</v>
      </c>
      <c r="I16" s="47">
        <f t="shared" ref="I16:I28" si="3">SUM(E16:H16)</f>
        <v>1.5</v>
      </c>
      <c r="K16" s="48">
        <v>0.15</v>
      </c>
      <c r="L16" s="48">
        <v>0</v>
      </c>
      <c r="M16" s="49">
        <v>0</v>
      </c>
      <c r="N16" s="49">
        <v>0</v>
      </c>
    </row>
    <row r="17" spans="2:14" ht="13.5" customHeight="1" thickBot="1">
      <c r="B17" s="44" t="s">
        <v>79</v>
      </c>
      <c r="C17" s="45" t="s">
        <v>4</v>
      </c>
      <c r="D17" s="45">
        <v>1</v>
      </c>
      <c r="E17" s="46">
        <f t="shared" si="0"/>
        <v>3.125</v>
      </c>
      <c r="F17" s="46">
        <f t="shared" si="1"/>
        <v>0</v>
      </c>
      <c r="G17" s="46">
        <f t="shared" si="2"/>
        <v>0</v>
      </c>
      <c r="H17" s="46">
        <f t="shared" si="2"/>
        <v>0</v>
      </c>
      <c r="I17" s="47">
        <f t="shared" si="3"/>
        <v>3.125</v>
      </c>
      <c r="K17" s="48">
        <v>0.3125</v>
      </c>
      <c r="L17" s="48">
        <v>0</v>
      </c>
      <c r="M17" s="49">
        <v>0</v>
      </c>
      <c r="N17" s="49">
        <v>0</v>
      </c>
    </row>
    <row r="18" spans="2:14" ht="13.5" customHeight="1" thickBot="1">
      <c r="B18" s="44" t="s">
        <v>29</v>
      </c>
      <c r="C18" s="45" t="s">
        <v>4</v>
      </c>
      <c r="D18" s="45">
        <v>3</v>
      </c>
      <c r="E18" s="46">
        <f t="shared" si="0"/>
        <v>3</v>
      </c>
      <c r="F18" s="46">
        <f t="shared" si="1"/>
        <v>0</v>
      </c>
      <c r="G18" s="46">
        <f t="shared" si="2"/>
        <v>0</v>
      </c>
      <c r="H18" s="46">
        <f t="shared" si="2"/>
        <v>0</v>
      </c>
      <c r="I18" s="47">
        <f t="shared" si="3"/>
        <v>3</v>
      </c>
      <c r="K18" s="48">
        <v>0.1</v>
      </c>
      <c r="L18" s="48">
        <v>0</v>
      </c>
      <c r="M18" s="49">
        <v>0</v>
      </c>
      <c r="N18" s="49">
        <v>0</v>
      </c>
    </row>
    <row r="19" spans="2:14" ht="13.5" customHeight="1" thickBot="1">
      <c r="B19" s="44" t="s">
        <v>30</v>
      </c>
      <c r="C19" s="45" t="s">
        <v>4</v>
      </c>
      <c r="D19" s="45">
        <v>1</v>
      </c>
      <c r="E19" s="46">
        <f t="shared" si="0"/>
        <v>0.25</v>
      </c>
      <c r="F19" s="46">
        <f t="shared" si="1"/>
        <v>0</v>
      </c>
      <c r="G19" s="46">
        <f t="shared" si="2"/>
        <v>0</v>
      </c>
      <c r="H19" s="46">
        <f t="shared" si="2"/>
        <v>0</v>
      </c>
      <c r="I19" s="47">
        <f t="shared" si="3"/>
        <v>0.25</v>
      </c>
      <c r="K19" s="48">
        <v>2.5000000000000001E-2</v>
      </c>
      <c r="L19" s="48">
        <v>0</v>
      </c>
      <c r="M19" s="49">
        <v>0</v>
      </c>
      <c r="N19" s="49">
        <v>0</v>
      </c>
    </row>
    <row r="20" spans="2:14" ht="13.5" customHeight="1" thickBot="1">
      <c r="B20" s="44" t="s">
        <v>31</v>
      </c>
      <c r="C20" s="45" t="s">
        <v>4</v>
      </c>
      <c r="D20" s="45">
        <v>10</v>
      </c>
      <c r="E20" s="46">
        <f t="shared" si="0"/>
        <v>0.10833333333333334</v>
      </c>
      <c r="F20" s="46">
        <f t="shared" si="1"/>
        <v>0</v>
      </c>
      <c r="G20" s="46">
        <f t="shared" si="2"/>
        <v>0</v>
      </c>
      <c r="H20" s="46">
        <f t="shared" si="2"/>
        <v>0</v>
      </c>
      <c r="I20" s="47">
        <f t="shared" si="3"/>
        <v>0.10833333333333334</v>
      </c>
      <c r="K20" s="48">
        <v>1.0833333333333333E-3</v>
      </c>
      <c r="L20" s="48">
        <v>0</v>
      </c>
      <c r="M20" s="49">
        <v>0</v>
      </c>
      <c r="N20" s="49">
        <v>0</v>
      </c>
    </row>
    <row r="21" spans="2:14" ht="13.5" customHeight="1" thickBot="1">
      <c r="B21" s="44" t="s">
        <v>91</v>
      </c>
      <c r="C21" s="45" t="s">
        <v>4</v>
      </c>
      <c r="D21" s="45">
        <v>8</v>
      </c>
      <c r="E21" s="46">
        <f t="shared" si="0"/>
        <v>25</v>
      </c>
      <c r="F21" s="46">
        <f t="shared" si="1"/>
        <v>0</v>
      </c>
      <c r="G21" s="46">
        <f t="shared" si="2"/>
        <v>0</v>
      </c>
      <c r="H21" s="46">
        <f t="shared" si="2"/>
        <v>0</v>
      </c>
      <c r="I21" s="47">
        <f t="shared" si="3"/>
        <v>25</v>
      </c>
      <c r="K21" s="48">
        <v>0.3125</v>
      </c>
      <c r="L21" s="48">
        <v>0</v>
      </c>
      <c r="M21" s="49">
        <v>0</v>
      </c>
      <c r="N21" s="49">
        <v>0</v>
      </c>
    </row>
    <row r="22" spans="2:14" ht="13.5" customHeight="1" thickBot="1">
      <c r="B22" s="44" t="s">
        <v>97</v>
      </c>
      <c r="C22" s="45" t="s">
        <v>4</v>
      </c>
      <c r="D22" s="45">
        <v>8</v>
      </c>
      <c r="E22" s="46">
        <f t="shared" si="0"/>
        <v>13</v>
      </c>
      <c r="F22" s="46">
        <f t="shared" si="1"/>
        <v>0</v>
      </c>
      <c r="G22" s="46">
        <f t="shared" si="2"/>
        <v>0</v>
      </c>
      <c r="H22" s="46">
        <f t="shared" si="2"/>
        <v>0</v>
      </c>
      <c r="I22" s="47">
        <f t="shared" si="3"/>
        <v>13</v>
      </c>
      <c r="K22" s="48">
        <v>0.16250000000000001</v>
      </c>
      <c r="L22" s="48">
        <v>0</v>
      </c>
      <c r="M22" s="49">
        <v>0</v>
      </c>
      <c r="N22" s="49">
        <v>0</v>
      </c>
    </row>
    <row r="23" spans="2:14" ht="13.5" customHeight="1" thickBot="1">
      <c r="B23" s="44" t="s">
        <v>36</v>
      </c>
      <c r="C23" s="45" t="s">
        <v>4</v>
      </c>
      <c r="D23" s="45">
        <v>1</v>
      </c>
      <c r="E23" s="46">
        <f t="shared" si="0"/>
        <v>1.625</v>
      </c>
      <c r="F23" s="46">
        <f t="shared" si="1"/>
        <v>0</v>
      </c>
      <c r="G23" s="46">
        <f t="shared" si="2"/>
        <v>0</v>
      </c>
      <c r="H23" s="46">
        <f t="shared" si="2"/>
        <v>0</v>
      </c>
      <c r="I23" s="47">
        <f t="shared" si="3"/>
        <v>1.625</v>
      </c>
      <c r="K23" s="48">
        <v>0.16250000000000001</v>
      </c>
      <c r="L23" s="48">
        <v>0</v>
      </c>
      <c r="M23" s="49">
        <v>0</v>
      </c>
      <c r="N23" s="49">
        <v>0</v>
      </c>
    </row>
    <row r="24" spans="2:14" ht="13.5" customHeight="1" thickBot="1">
      <c r="B24" s="44">
        <v>0</v>
      </c>
      <c r="C24" s="45" t="s">
        <v>37</v>
      </c>
      <c r="D24" s="45">
        <v>0</v>
      </c>
      <c r="E24" s="46">
        <f t="shared" si="0"/>
        <v>0</v>
      </c>
      <c r="F24" s="46">
        <f t="shared" si="1"/>
        <v>0</v>
      </c>
      <c r="G24" s="46">
        <f t="shared" si="2"/>
        <v>0</v>
      </c>
      <c r="H24" s="46">
        <f t="shared" si="2"/>
        <v>0</v>
      </c>
      <c r="I24" s="47">
        <f t="shared" si="3"/>
        <v>0</v>
      </c>
      <c r="K24" s="48">
        <v>0</v>
      </c>
      <c r="L24" s="48">
        <v>0</v>
      </c>
      <c r="M24" s="49">
        <v>0</v>
      </c>
      <c r="N24" s="49">
        <v>0</v>
      </c>
    </row>
    <row r="25" spans="2:14" ht="13.5" customHeight="1" thickBot="1">
      <c r="B25" s="44">
        <v>0</v>
      </c>
      <c r="C25" s="45" t="s">
        <v>37</v>
      </c>
      <c r="D25" s="45">
        <v>0</v>
      </c>
      <c r="E25" s="46">
        <f t="shared" si="0"/>
        <v>0</v>
      </c>
      <c r="F25" s="46">
        <f t="shared" si="1"/>
        <v>0</v>
      </c>
      <c r="G25" s="46">
        <f t="shared" si="2"/>
        <v>0</v>
      </c>
      <c r="H25" s="46">
        <f t="shared" si="2"/>
        <v>0</v>
      </c>
      <c r="I25" s="47">
        <f t="shared" si="3"/>
        <v>0</v>
      </c>
      <c r="K25" s="48">
        <v>0</v>
      </c>
      <c r="L25" s="48">
        <v>0</v>
      </c>
      <c r="M25" s="49">
        <v>0</v>
      </c>
      <c r="N25" s="49">
        <v>0</v>
      </c>
    </row>
    <row r="26" spans="2:14" ht="13.5" customHeight="1" thickBot="1">
      <c r="B26" s="44">
        <v>0</v>
      </c>
      <c r="C26" s="45" t="s">
        <v>37</v>
      </c>
      <c r="D26" s="45">
        <v>0</v>
      </c>
      <c r="E26" s="46">
        <f t="shared" si="0"/>
        <v>0</v>
      </c>
      <c r="F26" s="46">
        <f t="shared" si="1"/>
        <v>0</v>
      </c>
      <c r="G26" s="46">
        <f t="shared" si="2"/>
        <v>0</v>
      </c>
      <c r="H26" s="46">
        <f t="shared" si="2"/>
        <v>0</v>
      </c>
      <c r="I26" s="47">
        <f t="shared" si="3"/>
        <v>0</v>
      </c>
      <c r="K26" s="48">
        <v>0</v>
      </c>
      <c r="L26" s="48">
        <v>0</v>
      </c>
      <c r="M26" s="49">
        <v>0</v>
      </c>
      <c r="N26" s="49">
        <v>0</v>
      </c>
    </row>
    <row r="27" spans="2:14" ht="13.5" customHeight="1" thickBot="1">
      <c r="B27" s="44">
        <v>0</v>
      </c>
      <c r="C27" s="45" t="s">
        <v>37</v>
      </c>
      <c r="D27" s="45">
        <v>0</v>
      </c>
      <c r="E27" s="46">
        <f t="shared" si="0"/>
        <v>0</v>
      </c>
      <c r="F27" s="46">
        <f t="shared" si="1"/>
        <v>0</v>
      </c>
      <c r="G27" s="46">
        <f t="shared" si="2"/>
        <v>0</v>
      </c>
      <c r="H27" s="46">
        <f t="shared" si="2"/>
        <v>0</v>
      </c>
      <c r="I27" s="47">
        <f t="shared" si="3"/>
        <v>0</v>
      </c>
      <c r="K27" s="48">
        <v>0</v>
      </c>
      <c r="L27" s="48">
        <v>0</v>
      </c>
      <c r="M27" s="49">
        <v>0</v>
      </c>
      <c r="N27" s="49">
        <v>0</v>
      </c>
    </row>
    <row r="28" spans="2:14" ht="13.5" customHeight="1" thickBot="1">
      <c r="B28" s="44">
        <v>0</v>
      </c>
      <c r="C28" s="45" t="s">
        <v>37</v>
      </c>
      <c r="D28" s="45">
        <v>0</v>
      </c>
      <c r="E28" s="46">
        <f t="shared" si="0"/>
        <v>0</v>
      </c>
      <c r="F28" s="46">
        <f t="shared" si="1"/>
        <v>0</v>
      </c>
      <c r="G28" s="46">
        <f t="shared" si="2"/>
        <v>0</v>
      </c>
      <c r="H28" s="46">
        <f t="shared" si="2"/>
        <v>0</v>
      </c>
      <c r="I28" s="47">
        <f t="shared" si="3"/>
        <v>0</v>
      </c>
      <c r="K28" s="48">
        <v>0</v>
      </c>
      <c r="L28" s="48">
        <v>0</v>
      </c>
      <c r="M28" s="49">
        <v>0</v>
      </c>
      <c r="N28" s="49">
        <v>0</v>
      </c>
    </row>
    <row r="29" spans="2:14" ht="5.25" customHeight="1" thickBot="1">
      <c r="B29" s="50"/>
      <c r="C29" s="51"/>
      <c r="D29" s="51"/>
      <c r="E29" s="52"/>
      <c r="F29" s="52"/>
      <c r="G29" s="52"/>
      <c r="H29" s="52"/>
      <c r="I29" s="52"/>
    </row>
    <row r="30" spans="2:14" ht="12" customHeight="1" thickTop="1">
      <c r="B30" s="24" t="s">
        <v>38</v>
      </c>
      <c r="C30" s="24"/>
      <c r="D30" s="1"/>
      <c r="E30" s="53">
        <f>SUM(E15:E29)</f>
        <v>47.858333333333334</v>
      </c>
      <c r="F30" s="53">
        <f t="shared" ref="F30:I30" si="4">SUM(F15:F29)</f>
        <v>9.9666666666666667E-2</v>
      </c>
      <c r="G30" s="53">
        <f t="shared" si="4"/>
        <v>0.08</v>
      </c>
      <c r="H30" s="53">
        <f t="shared" si="4"/>
        <v>1.4545454545454548</v>
      </c>
      <c r="I30" s="53">
        <f t="shared" si="4"/>
        <v>49.49254545454545</v>
      </c>
    </row>
    <row r="31" spans="2:14" ht="13.5" customHeight="1">
      <c r="B31" s="24"/>
      <c r="C31" s="24"/>
      <c r="D31" s="1"/>
      <c r="E31" s="53"/>
      <c r="F31" s="53"/>
      <c r="G31" s="53"/>
      <c r="H31" s="53"/>
      <c r="I31" s="53"/>
    </row>
    <row r="32" spans="2:14" ht="12.75">
      <c r="B32" s="96" t="s">
        <v>39</v>
      </c>
      <c r="C32" s="98" t="s">
        <v>40</v>
      </c>
      <c r="D32" s="99"/>
      <c r="E32" s="87" t="s">
        <v>41</v>
      </c>
      <c r="F32" s="88"/>
      <c r="G32" s="89"/>
      <c r="H32" s="92" t="s">
        <v>42</v>
      </c>
      <c r="I32" s="92"/>
    </row>
    <row r="33" spans="2:9" ht="39" thickBot="1">
      <c r="B33" s="97"/>
      <c r="C33" s="100"/>
      <c r="D33" s="101"/>
      <c r="E33" s="54" t="s">
        <v>43</v>
      </c>
      <c r="F33" s="55" t="s">
        <v>44</v>
      </c>
      <c r="G33" s="56" t="s">
        <v>45</v>
      </c>
      <c r="H33" s="57" t="s">
        <v>46</v>
      </c>
      <c r="I33" s="57" t="str">
        <f>CONCATENATE("Total per ",$C$4)</f>
        <v>Total per Bed</v>
      </c>
    </row>
    <row r="34" spans="2:9" ht="14.25" thickTop="1" thickBot="1">
      <c r="B34" s="44" t="s">
        <v>81</v>
      </c>
      <c r="C34" s="58" t="s">
        <v>81</v>
      </c>
      <c r="D34" s="58">
        <v>0</v>
      </c>
      <c r="E34" s="59">
        <v>0.5</v>
      </c>
      <c r="F34" s="60">
        <v>1</v>
      </c>
      <c r="G34" s="61" t="s">
        <v>82</v>
      </c>
      <c r="H34" s="60">
        <v>0.25</v>
      </c>
      <c r="I34" s="62">
        <f>E34*F34*H34</f>
        <v>0.125</v>
      </c>
    </row>
    <row r="35" spans="2:9" thickBot="1">
      <c r="B35" s="44" t="s">
        <v>83</v>
      </c>
      <c r="C35" s="5" t="s">
        <v>84</v>
      </c>
      <c r="D35" s="5">
        <v>0</v>
      </c>
      <c r="E35" s="59">
        <v>0.5</v>
      </c>
      <c r="F35" s="60">
        <v>1</v>
      </c>
      <c r="G35" s="61" t="s">
        <v>58</v>
      </c>
      <c r="H35" s="60">
        <v>0.44</v>
      </c>
      <c r="I35" s="63">
        <f t="shared" ref="I35:I48" si="5">E35*F35*H35</f>
        <v>0.22</v>
      </c>
    </row>
    <row r="36" spans="2:9" thickBot="1">
      <c r="B36" s="44" t="s">
        <v>86</v>
      </c>
      <c r="C36" s="5" t="s">
        <v>84</v>
      </c>
      <c r="D36" s="5">
        <v>0</v>
      </c>
      <c r="E36" s="59">
        <v>0.5</v>
      </c>
      <c r="F36" s="60">
        <v>1</v>
      </c>
      <c r="G36" s="61" t="s">
        <v>58</v>
      </c>
      <c r="H36" s="60">
        <v>0.73</v>
      </c>
      <c r="I36" s="63">
        <f t="shared" si="5"/>
        <v>0.36499999999999999</v>
      </c>
    </row>
    <row r="37" spans="2:9" thickBot="1">
      <c r="B37" s="44" t="s">
        <v>104</v>
      </c>
      <c r="C37" s="5" t="s">
        <v>48</v>
      </c>
      <c r="D37" s="5">
        <v>0</v>
      </c>
      <c r="E37" s="59">
        <v>1</v>
      </c>
      <c r="F37" s="60">
        <v>20</v>
      </c>
      <c r="G37" s="61" t="s">
        <v>49</v>
      </c>
      <c r="H37" s="60">
        <v>0.16899999999999998</v>
      </c>
      <c r="I37" s="63">
        <f t="shared" si="5"/>
        <v>3.38</v>
      </c>
    </row>
    <row r="38" spans="2:9" thickBot="1">
      <c r="B38" s="44" t="s">
        <v>50</v>
      </c>
      <c r="C38" s="5" t="s">
        <v>51</v>
      </c>
      <c r="D38" s="5">
        <v>0</v>
      </c>
      <c r="E38" s="59">
        <v>1</v>
      </c>
      <c r="F38" s="60">
        <v>22</v>
      </c>
      <c r="G38" s="61" t="s">
        <v>4</v>
      </c>
      <c r="H38" s="60">
        <v>0.18</v>
      </c>
      <c r="I38" s="64">
        <f t="shared" si="5"/>
        <v>3.96</v>
      </c>
    </row>
    <row r="39" spans="2:9" thickBot="1">
      <c r="B39" s="44" t="s">
        <v>57</v>
      </c>
      <c r="C39" s="5" t="s">
        <v>51</v>
      </c>
      <c r="D39" s="5">
        <v>0</v>
      </c>
      <c r="E39" s="59">
        <v>1</v>
      </c>
      <c r="F39" s="60">
        <v>2</v>
      </c>
      <c r="G39" s="61" t="s">
        <v>58</v>
      </c>
      <c r="H39" s="60">
        <v>0.04</v>
      </c>
      <c r="I39" s="64">
        <f t="shared" si="5"/>
        <v>0.08</v>
      </c>
    </row>
    <row r="40" spans="2:9" thickBot="1">
      <c r="B40" s="44" t="s">
        <v>52</v>
      </c>
      <c r="C40" s="5" t="s">
        <v>53</v>
      </c>
      <c r="D40" s="5">
        <v>0</v>
      </c>
      <c r="E40" s="59">
        <v>1</v>
      </c>
      <c r="F40" s="60">
        <v>1</v>
      </c>
      <c r="G40" s="61" t="s">
        <v>54</v>
      </c>
      <c r="H40" s="60">
        <v>5</v>
      </c>
      <c r="I40" s="64">
        <f t="shared" si="5"/>
        <v>5</v>
      </c>
    </row>
    <row r="41" spans="2:9" thickBot="1">
      <c r="B41" s="44" t="s">
        <v>87</v>
      </c>
      <c r="C41" s="5" t="s">
        <v>62</v>
      </c>
      <c r="D41" s="5">
        <v>0</v>
      </c>
      <c r="E41" s="59">
        <v>1</v>
      </c>
      <c r="F41" s="60">
        <v>25</v>
      </c>
      <c r="G41" s="61" t="s">
        <v>58</v>
      </c>
      <c r="H41" s="60">
        <v>0.1</v>
      </c>
      <c r="I41" s="64">
        <f t="shared" si="5"/>
        <v>2.5</v>
      </c>
    </row>
    <row r="42" spans="2:9" thickBot="1">
      <c r="B42" s="44">
        <v>0</v>
      </c>
      <c r="C42" s="5" t="s">
        <v>37</v>
      </c>
      <c r="D42" s="5">
        <v>0</v>
      </c>
      <c r="E42" s="59">
        <v>0</v>
      </c>
      <c r="F42" s="60">
        <v>0</v>
      </c>
      <c r="G42" s="61">
        <v>0</v>
      </c>
      <c r="H42" s="60">
        <v>0</v>
      </c>
      <c r="I42" s="64">
        <f t="shared" si="5"/>
        <v>0</v>
      </c>
    </row>
    <row r="43" spans="2:9" thickBot="1">
      <c r="B43" s="44">
        <v>0</v>
      </c>
      <c r="C43" s="5" t="s">
        <v>37</v>
      </c>
      <c r="D43" s="5">
        <v>0</v>
      </c>
      <c r="E43" s="59">
        <v>0</v>
      </c>
      <c r="F43" s="60">
        <v>0</v>
      </c>
      <c r="G43" s="61">
        <v>0</v>
      </c>
      <c r="H43" s="60">
        <v>0</v>
      </c>
      <c r="I43" s="64">
        <f t="shared" si="5"/>
        <v>0</v>
      </c>
    </row>
    <row r="44" spans="2:9" thickBot="1">
      <c r="B44" s="44">
        <v>0</v>
      </c>
      <c r="C44" s="5" t="s">
        <v>37</v>
      </c>
      <c r="D44" s="5">
        <v>0</v>
      </c>
      <c r="E44" s="59">
        <v>0</v>
      </c>
      <c r="F44" s="60">
        <v>0</v>
      </c>
      <c r="G44" s="61">
        <v>0</v>
      </c>
      <c r="H44" s="60">
        <v>0</v>
      </c>
      <c r="I44" s="64">
        <f t="shared" si="5"/>
        <v>0</v>
      </c>
    </row>
    <row r="45" spans="2:9" thickBot="1">
      <c r="B45" s="44">
        <v>0</v>
      </c>
      <c r="C45" s="5" t="s">
        <v>37</v>
      </c>
      <c r="D45" s="5">
        <v>0</v>
      </c>
      <c r="E45" s="59">
        <v>0</v>
      </c>
      <c r="F45" s="60">
        <v>0</v>
      </c>
      <c r="G45" s="61">
        <v>0</v>
      </c>
      <c r="H45" s="60">
        <v>0</v>
      </c>
      <c r="I45" s="64">
        <f t="shared" si="5"/>
        <v>0</v>
      </c>
    </row>
    <row r="46" spans="2:9" thickBot="1">
      <c r="B46" s="44">
        <v>0</v>
      </c>
      <c r="C46" s="5" t="s">
        <v>37</v>
      </c>
      <c r="D46" s="5">
        <v>0</v>
      </c>
      <c r="E46" s="59">
        <v>0</v>
      </c>
      <c r="F46" s="60">
        <v>0</v>
      </c>
      <c r="G46" s="61">
        <v>0</v>
      </c>
      <c r="H46" s="60">
        <v>0</v>
      </c>
      <c r="I46" s="64">
        <f t="shared" si="5"/>
        <v>0</v>
      </c>
    </row>
    <row r="47" spans="2:9" thickBot="1">
      <c r="B47" s="44">
        <v>0</v>
      </c>
      <c r="C47" s="5" t="s">
        <v>37</v>
      </c>
      <c r="D47" s="5">
        <v>0</v>
      </c>
      <c r="E47" s="59">
        <v>0</v>
      </c>
      <c r="F47" s="60">
        <v>0</v>
      </c>
      <c r="G47" s="61">
        <v>0</v>
      </c>
      <c r="H47" s="60">
        <v>0</v>
      </c>
      <c r="I47" s="64">
        <f t="shared" si="5"/>
        <v>0</v>
      </c>
    </row>
    <row r="48" spans="2:9" thickBot="1">
      <c r="B48" s="44">
        <v>0</v>
      </c>
      <c r="C48" s="5" t="s">
        <v>37</v>
      </c>
      <c r="D48" s="5">
        <v>0</v>
      </c>
      <c r="E48" s="59">
        <v>0</v>
      </c>
      <c r="F48" s="60">
        <v>0</v>
      </c>
      <c r="G48" s="61">
        <v>0</v>
      </c>
      <c r="H48" s="60">
        <v>0</v>
      </c>
      <c r="I48" s="64">
        <f t="shared" si="5"/>
        <v>0</v>
      </c>
    </row>
    <row r="49" spans="2:9" thickBot="1">
      <c r="B49" s="52"/>
      <c r="C49" s="65" t="s">
        <v>37</v>
      </c>
      <c r="D49" s="66"/>
      <c r="E49" s="67"/>
      <c r="F49" s="52" t="s">
        <v>37</v>
      </c>
      <c r="G49" s="52" t="s">
        <v>37</v>
      </c>
      <c r="H49" s="66" t="s">
        <v>37</v>
      </c>
      <c r="I49" s="66"/>
    </row>
    <row r="50" spans="2:9" thickTop="1">
      <c r="B50" s="24" t="s">
        <v>63</v>
      </c>
      <c r="C50" s="1"/>
      <c r="D50" s="53"/>
      <c r="E50" s="1"/>
      <c r="F50" s="1"/>
      <c r="G50" s="1"/>
      <c r="H50" s="53"/>
      <c r="I50" s="53">
        <f>SUM(I34:I49)</f>
        <v>15.63</v>
      </c>
    </row>
    <row r="51" spans="2:9" ht="12.75">
      <c r="B51" s="1"/>
      <c r="C51" s="1"/>
      <c r="D51" s="1"/>
      <c r="E51" s="1"/>
      <c r="F51" s="1"/>
      <c r="G51" s="1"/>
      <c r="H51" s="1"/>
      <c r="I51" s="1"/>
    </row>
    <row r="52" spans="2:9" ht="12.75">
      <c r="B52" s="1"/>
      <c r="C52" s="1"/>
      <c r="D52" s="1"/>
      <c r="E52" s="1"/>
      <c r="F52" s="1"/>
      <c r="G52" s="1"/>
      <c r="H52" s="68" t="s">
        <v>12</v>
      </c>
      <c r="I52" s="68" t="s">
        <v>13</v>
      </c>
    </row>
    <row r="53" spans="2:9" ht="12.75">
      <c r="B53" s="24" t="s">
        <v>64</v>
      </c>
      <c r="C53" s="1"/>
      <c r="D53" s="1"/>
      <c r="E53" s="1"/>
      <c r="F53" s="1"/>
      <c r="G53" s="1"/>
      <c r="H53" s="69">
        <f>I50+I30</f>
        <v>65.122545454545445</v>
      </c>
      <c r="I53" s="69">
        <f>I50+G30+F30+E30</f>
        <v>63.667999999999999</v>
      </c>
    </row>
    <row r="54" spans="2:9" ht="12.75">
      <c r="B54" s="70" t="s">
        <v>65</v>
      </c>
      <c r="C54" s="1" t="s">
        <v>66</v>
      </c>
      <c r="D54" s="1"/>
      <c r="E54" s="71" t="s">
        <v>67</v>
      </c>
      <c r="F54" s="1"/>
      <c r="G54" s="71" t="s">
        <v>68</v>
      </c>
      <c r="H54" s="72"/>
      <c r="I54" s="72"/>
    </row>
    <row r="55" spans="2:9" ht="12.75">
      <c r="B55" s="70"/>
      <c r="C55" s="53">
        <f>I50+E30+F30</f>
        <v>63.588000000000001</v>
      </c>
      <c r="D55" s="1"/>
      <c r="E55" s="73">
        <v>0.08</v>
      </c>
      <c r="F55" s="74"/>
      <c r="G55" s="75">
        <v>8</v>
      </c>
      <c r="H55" s="76">
        <f>C55*E55*G55/12</f>
        <v>3.3913600000000002</v>
      </c>
      <c r="I55" s="76">
        <f>H55</f>
        <v>3.3913600000000002</v>
      </c>
    </row>
    <row r="56" spans="2:9" ht="12.75">
      <c r="B56" s="24" t="s">
        <v>69</v>
      </c>
      <c r="C56" s="1"/>
      <c r="D56" s="1"/>
      <c r="E56" s="1"/>
      <c r="F56" s="1"/>
      <c r="G56" s="1"/>
      <c r="H56" s="76">
        <f>SUM(H53:H55)</f>
        <v>68.513905454545451</v>
      </c>
      <c r="I56" s="76">
        <f>SUM(I53:I55)</f>
        <v>67.059359999999998</v>
      </c>
    </row>
    <row r="57" spans="2:9" ht="12.75">
      <c r="B57" s="1"/>
      <c r="C57" s="1"/>
      <c r="D57" s="1"/>
      <c r="E57" s="1"/>
      <c r="F57" s="1"/>
      <c r="G57" s="1"/>
      <c r="H57" s="72"/>
      <c r="I57" s="72"/>
    </row>
    <row r="58" spans="2:9" ht="12.75">
      <c r="B58" s="24" t="s">
        <v>70</v>
      </c>
      <c r="C58" s="77" t="s">
        <v>14</v>
      </c>
      <c r="D58" s="1"/>
      <c r="E58" s="1"/>
      <c r="F58" s="1"/>
      <c r="G58" s="1"/>
      <c r="H58" s="78">
        <v>20.897617948808975</v>
      </c>
      <c r="I58" s="78">
        <v>20.897617948808975</v>
      </c>
    </row>
    <row r="59" spans="2:9" ht="12.75">
      <c r="B59" s="24"/>
      <c r="C59" s="1"/>
      <c r="D59" s="1"/>
      <c r="E59" s="1"/>
      <c r="F59" s="1"/>
      <c r="G59" s="1"/>
      <c r="H59" s="79"/>
      <c r="I59" s="79"/>
    </row>
    <row r="60" spans="2:9" ht="12.75">
      <c r="B60" s="24" t="s">
        <v>71</v>
      </c>
      <c r="C60" s="1"/>
      <c r="D60" s="1"/>
      <c r="E60" s="1"/>
      <c r="F60" s="1"/>
      <c r="G60" s="1"/>
      <c r="H60" s="76"/>
      <c r="I60" s="79"/>
    </row>
    <row r="61" spans="2:9" ht="12.75">
      <c r="B61" s="1"/>
      <c r="C61" s="41" t="s">
        <v>72</v>
      </c>
      <c r="D61" s="1"/>
      <c r="E61" s="1"/>
      <c r="F61" s="1"/>
      <c r="G61" s="1"/>
      <c r="H61" s="78">
        <v>1.8365472910927456E-2</v>
      </c>
      <c r="I61" s="78">
        <v>1.8365472910927456E-2</v>
      </c>
    </row>
    <row r="62" spans="2:9" ht="12.75">
      <c r="B62" s="1"/>
      <c r="C62" s="41" t="s">
        <v>73</v>
      </c>
      <c r="D62" s="1"/>
      <c r="E62" s="1"/>
      <c r="F62" s="1"/>
      <c r="G62" s="1"/>
      <c r="H62" s="78">
        <v>0.11019283746556474</v>
      </c>
      <c r="I62" s="80"/>
    </row>
    <row r="63" spans="2:9" ht="12.75">
      <c r="B63" s="24"/>
      <c r="C63" s="41" t="s">
        <v>74</v>
      </c>
      <c r="D63" s="1"/>
      <c r="E63" s="1"/>
      <c r="F63" s="1"/>
      <c r="G63" s="1"/>
      <c r="H63" s="78">
        <v>0</v>
      </c>
      <c r="I63" s="78">
        <v>0</v>
      </c>
    </row>
    <row r="64" spans="2:9" ht="12.75">
      <c r="B64" s="24"/>
      <c r="C64" s="41" t="s">
        <v>75</v>
      </c>
      <c r="D64" s="1"/>
      <c r="E64" s="1"/>
      <c r="F64" s="1"/>
      <c r="G64" s="1"/>
      <c r="H64" s="78">
        <v>0</v>
      </c>
      <c r="I64" s="78">
        <v>0</v>
      </c>
    </row>
    <row r="65" spans="2:9" thickBot="1">
      <c r="B65" s="1"/>
      <c r="C65" s="1"/>
      <c r="D65" s="1"/>
      <c r="E65" s="1"/>
      <c r="F65" s="1"/>
      <c r="G65" s="1"/>
      <c r="H65" s="81"/>
      <c r="I65" s="81"/>
    </row>
    <row r="66" spans="2:9" thickTop="1">
      <c r="B66" s="24" t="s">
        <v>76</v>
      </c>
      <c r="C66" s="1"/>
      <c r="D66" s="1"/>
      <c r="E66" s="1"/>
      <c r="F66" s="1"/>
      <c r="G66" s="1"/>
      <c r="H66" s="82">
        <f>SUM(H56:H59)+H63+IF(H64&gt;0,H64,H61+H62)</f>
        <v>89.540081713730913</v>
      </c>
      <c r="I66" s="82">
        <f>SUM(I56:I59)+I63+IF(I64&gt;0,I64,I61+I62)</f>
        <v>87.975343421719899</v>
      </c>
    </row>
    <row r="67" spans="2:9" ht="12.75">
      <c r="B67" s="1"/>
      <c r="C67" s="1"/>
      <c r="D67" s="1"/>
      <c r="E67" s="1"/>
      <c r="F67" s="1"/>
      <c r="G67" s="1"/>
      <c r="H67" s="1"/>
      <c r="I67" s="1"/>
    </row>
    <row r="68" spans="2:9" ht="12.75">
      <c r="B68" s="83"/>
      <c r="C68" s="83"/>
      <c r="D68" s="83"/>
      <c r="E68" s="83"/>
      <c r="F68" s="83"/>
      <c r="G68" s="83"/>
      <c r="H68" s="84"/>
      <c r="I68" s="83"/>
    </row>
    <row r="69" spans="2:9" ht="12.75">
      <c r="B69" s="83"/>
      <c r="C69" s="83"/>
      <c r="D69" s="83"/>
      <c r="E69" s="83"/>
      <c r="F69" s="83"/>
      <c r="G69" s="83"/>
      <c r="H69" s="84"/>
      <c r="I69" s="83"/>
    </row>
    <row r="70" spans="2:9" ht="12.75"/>
  </sheetData>
  <sheetProtection sheet="1" objects="1" scenarios="1"/>
  <mergeCells count="17">
    <mergeCell ref="G13:G14"/>
    <mergeCell ref="H13:H14"/>
    <mergeCell ref="I13:I14"/>
    <mergeCell ref="B32:B33"/>
    <mergeCell ref="C32:D33"/>
    <mergeCell ref="E32:G32"/>
    <mergeCell ref="H32:I32"/>
    <mergeCell ref="B13:B14"/>
    <mergeCell ref="C13:C14"/>
    <mergeCell ref="D13:D14"/>
    <mergeCell ref="E13:E14"/>
    <mergeCell ref="F13:F14"/>
    <mergeCell ref="K8:M8"/>
    <mergeCell ref="D9:F9"/>
    <mergeCell ref="G9:I9"/>
    <mergeCell ref="K9:M9"/>
    <mergeCell ref="K10:M10"/>
  </mergeCells>
  <printOptions horizontalCentered="1" verticalCentered="1"/>
  <pageMargins left="0.7" right="0.7" top="0.75" bottom="0.75" header="0.3" footer="0.3"/>
  <pageSetup scale="74" orientation="portrait" r:id="rId1"/>
  <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B1:N70"/>
  <sheetViews>
    <sheetView showZeros="0" workbookViewId="0">
      <selection activeCell="K1" sqref="K1"/>
    </sheetView>
  </sheetViews>
  <sheetFormatPr defaultRowHeight="13.5" customHeight="1"/>
  <cols>
    <col min="1" max="1" width="6" style="2" customWidth="1"/>
    <col min="2" max="2" width="28.85546875" style="2" customWidth="1"/>
    <col min="3" max="4" width="9.140625" style="2"/>
    <col min="5" max="5" width="8.7109375" style="2" customWidth="1"/>
    <col min="6" max="6" width="12.85546875" style="2" customWidth="1"/>
    <col min="7" max="7" width="9.140625" style="2"/>
    <col min="8" max="9" width="11.28515625" style="2" customWidth="1"/>
    <col min="10" max="10" width="4.42578125" style="2" customWidth="1"/>
    <col min="11" max="11" width="11.28515625" style="2" customWidth="1"/>
    <col min="12" max="12" width="10.42578125" style="2" customWidth="1"/>
    <col min="13" max="13" width="9.140625" style="2"/>
    <col min="14" max="14" width="10" style="2" customWidth="1"/>
    <col min="15" max="16384" width="9.140625" style="2"/>
  </cols>
  <sheetData>
    <row r="1" spans="2:14" ht="48.75" customHeight="1">
      <c r="B1" s="1"/>
      <c r="C1" s="1"/>
      <c r="D1" s="1"/>
      <c r="E1" s="1"/>
      <c r="F1" s="1"/>
      <c r="G1" s="1"/>
      <c r="H1" s="1"/>
      <c r="I1" s="1"/>
    </row>
    <row r="2" spans="2:14" ht="13.5" customHeight="1">
      <c r="B2" s="3">
        <v>1</v>
      </c>
      <c r="C2" s="1"/>
      <c r="D2" s="1"/>
      <c r="E2" s="1"/>
      <c r="F2" s="1"/>
      <c r="G2" s="1"/>
      <c r="H2" s="1"/>
      <c r="I2" s="1"/>
    </row>
    <row r="3" spans="2:14" ht="13.5" customHeight="1">
      <c r="B3" s="4" t="s">
        <v>0</v>
      </c>
      <c r="C3" s="5" t="s">
        <v>1</v>
      </c>
      <c r="D3" s="5"/>
      <c r="E3" s="6"/>
      <c r="F3" s="7" t="s">
        <v>2</v>
      </c>
      <c r="G3" s="8">
        <v>2010</v>
      </c>
      <c r="H3" s="1"/>
      <c r="I3" s="1"/>
    </row>
    <row r="4" spans="2:14" ht="13.5" customHeight="1">
      <c r="B4" s="9" t="s">
        <v>3</v>
      </c>
      <c r="C4" s="5" t="s">
        <v>4</v>
      </c>
      <c r="D4" s="9"/>
      <c r="E4" s="10"/>
      <c r="F4" s="7" t="s">
        <v>5</v>
      </c>
      <c r="G4" s="11">
        <v>40</v>
      </c>
      <c r="H4" s="12" t="s">
        <v>6</v>
      </c>
      <c r="I4" s="13"/>
    </row>
    <row r="5" spans="2:14" ht="13.5" customHeight="1">
      <c r="B5" s="9" t="s">
        <v>7</v>
      </c>
      <c r="C5" s="14">
        <v>10</v>
      </c>
      <c r="D5" s="9"/>
      <c r="E5" s="10"/>
      <c r="F5" s="7" t="s">
        <v>8</v>
      </c>
      <c r="G5" s="15">
        <v>2.6</v>
      </c>
      <c r="H5" s="7"/>
      <c r="I5" s="13"/>
    </row>
    <row r="6" spans="2:14" ht="13.5" customHeight="1">
      <c r="B6" s="4"/>
      <c r="C6" s="16"/>
      <c r="D6" s="17"/>
      <c r="E6" s="17"/>
      <c r="F6" s="7"/>
      <c r="G6" s="18"/>
      <c r="H6" s="1"/>
      <c r="I6" s="1"/>
    </row>
    <row r="7" spans="2:14" ht="13.5" customHeight="1">
      <c r="B7" s="19" t="s">
        <v>9</v>
      </c>
      <c r="C7" s="20">
        <v>60</v>
      </c>
      <c r="D7" s="21" t="s">
        <v>10</v>
      </c>
      <c r="E7" s="22" t="s">
        <v>11</v>
      </c>
      <c r="F7" s="23">
        <v>4</v>
      </c>
      <c r="G7" s="4"/>
      <c r="H7" s="1"/>
      <c r="I7" s="1"/>
    </row>
    <row r="8" spans="2:14" ht="13.5" customHeight="1">
      <c r="B8" s="24"/>
      <c r="C8" s="25"/>
      <c r="D8" s="21"/>
      <c r="E8" s="21"/>
      <c r="F8" s="21"/>
      <c r="G8" s="21"/>
      <c r="H8" s="21"/>
      <c r="I8" s="1"/>
      <c r="K8" s="86"/>
      <c r="L8" s="86"/>
      <c r="M8" s="86"/>
    </row>
    <row r="9" spans="2:14" ht="13.5" customHeight="1">
      <c r="B9" s="26"/>
      <c r="C9" s="25"/>
      <c r="D9" s="87" t="s">
        <v>12</v>
      </c>
      <c r="E9" s="88"/>
      <c r="F9" s="89"/>
      <c r="G9" s="87" t="s">
        <v>13</v>
      </c>
      <c r="H9" s="88"/>
      <c r="I9" s="89"/>
      <c r="K9" s="86"/>
      <c r="L9" s="86"/>
      <c r="M9" s="86"/>
    </row>
    <row r="10" spans="2:14" ht="13.5" customHeight="1">
      <c r="B10" s="26"/>
      <c r="C10" s="27" t="s">
        <v>14</v>
      </c>
      <c r="D10" s="28" t="s">
        <v>15</v>
      </c>
      <c r="E10" s="29" t="s">
        <v>16</v>
      </c>
      <c r="F10" s="30" t="s">
        <v>17</v>
      </c>
      <c r="G10" s="31" t="s">
        <v>15</v>
      </c>
      <c r="H10" s="32" t="s">
        <v>16</v>
      </c>
      <c r="I10" s="33" t="s">
        <v>17</v>
      </c>
      <c r="K10" s="86"/>
      <c r="L10" s="86"/>
      <c r="M10" s="86"/>
    </row>
    <row r="11" spans="2:14" ht="13.5" customHeight="1">
      <c r="B11" s="24" t="str">
        <f>("Income per "&amp;C4)</f>
        <v>Income per Bed</v>
      </c>
      <c r="C11" s="34">
        <f>C7*F7</f>
        <v>240</v>
      </c>
      <c r="D11" s="35">
        <f>H66</f>
        <v>120.57048967954044</v>
      </c>
      <c r="E11" s="36">
        <f>C11-D11</f>
        <v>119.42951032045956</v>
      </c>
      <c r="F11" s="37">
        <f>IF(C7=0,0,D11/C7)</f>
        <v>2.009508161325674</v>
      </c>
      <c r="G11" s="38">
        <f>I66</f>
        <v>119.00575138752944</v>
      </c>
      <c r="H11" s="39">
        <f>C11-G11</f>
        <v>120.99424861247056</v>
      </c>
      <c r="I11" s="40">
        <f>IF(C7=0,0,G11/C7)</f>
        <v>1.9834291897921574</v>
      </c>
    </row>
    <row r="12" spans="2:14" ht="13.5" customHeight="1">
      <c r="B12" s="41"/>
      <c r="C12" s="1"/>
      <c r="D12" s="1"/>
      <c r="E12" s="1"/>
      <c r="F12" s="1"/>
      <c r="G12" s="1"/>
      <c r="H12" s="1"/>
      <c r="I12" s="1"/>
    </row>
    <row r="13" spans="2:14" ht="13.5" customHeight="1">
      <c r="B13" s="102" t="s">
        <v>18</v>
      </c>
      <c r="C13" s="92" t="s">
        <v>19</v>
      </c>
      <c r="D13" s="94" t="s">
        <v>20</v>
      </c>
      <c r="E13" s="90" t="str">
        <f>CONCATENATE("Labor @ $",'[1]Production Inputs'!D7,"/Hr")</f>
        <v>Labor @ $10/Hr</v>
      </c>
      <c r="F13" s="94" t="str">
        <f>CONCATENATE("Fuel and Lube @ $",'[1]Production Inputs'!D9)</f>
        <v>Fuel and Lube @ $2.6</v>
      </c>
      <c r="G13" s="90" t="s">
        <v>21</v>
      </c>
      <c r="H13" s="92" t="s">
        <v>22</v>
      </c>
      <c r="I13" s="94" t="str">
        <f>CONCATENATE("Total per ",C4)</f>
        <v>Total per Bed</v>
      </c>
      <c r="K13" s="42" t="s">
        <v>23</v>
      </c>
      <c r="L13" s="42"/>
      <c r="M13" s="42"/>
      <c r="N13" s="42"/>
    </row>
    <row r="14" spans="2:14" ht="13.5" customHeight="1" thickBot="1">
      <c r="B14" s="103"/>
      <c r="C14" s="93"/>
      <c r="D14" s="95"/>
      <c r="E14" s="91"/>
      <c r="F14" s="95"/>
      <c r="G14" s="91"/>
      <c r="H14" s="93"/>
      <c r="I14" s="95"/>
      <c r="K14" s="43" t="s">
        <v>24</v>
      </c>
      <c r="L14" s="43" t="s">
        <v>25</v>
      </c>
      <c r="M14" s="43" t="s">
        <v>26</v>
      </c>
      <c r="N14" s="43" t="s">
        <v>22</v>
      </c>
    </row>
    <row r="15" spans="2:14" ht="13.5" customHeight="1" thickTop="1" thickBot="1">
      <c r="B15" s="44" t="s">
        <v>27</v>
      </c>
      <c r="C15" s="45" t="s">
        <v>4</v>
      </c>
      <c r="D15" s="45">
        <v>1</v>
      </c>
      <c r="E15" s="46">
        <f>K15*$C$5*D15</f>
        <v>0.25</v>
      </c>
      <c r="F15" s="46">
        <f>L15*$G$5*D15</f>
        <v>9.9666666666666667E-2</v>
      </c>
      <c r="G15" s="46">
        <f>M15*$D15</f>
        <v>0.08</v>
      </c>
      <c r="H15" s="46">
        <f>N15*$D15</f>
        <v>1.4545454545454548</v>
      </c>
      <c r="I15" s="47">
        <f>SUM(E15:H15)</f>
        <v>1.8842121212121214</v>
      </c>
      <c r="K15" s="48">
        <v>2.5000000000000001E-2</v>
      </c>
      <c r="L15" s="48">
        <v>3.833333333333333E-2</v>
      </c>
      <c r="M15" s="49">
        <v>0.08</v>
      </c>
      <c r="N15" s="49">
        <v>1.4545454545454548</v>
      </c>
    </row>
    <row r="16" spans="2:14" ht="13.5" customHeight="1" thickBot="1">
      <c r="B16" s="44" t="s">
        <v>28</v>
      </c>
      <c r="C16" s="45" t="s">
        <v>4</v>
      </c>
      <c r="D16" s="45">
        <v>1</v>
      </c>
      <c r="E16" s="46">
        <f t="shared" ref="E16:E28" si="0">K16*$C$5*D16</f>
        <v>1.5</v>
      </c>
      <c r="F16" s="46">
        <f t="shared" ref="F16:F28" si="1">L16*$G$5*D16</f>
        <v>0</v>
      </c>
      <c r="G16" s="46">
        <f t="shared" ref="G16:H28" si="2">M16*$D16</f>
        <v>0</v>
      </c>
      <c r="H16" s="46">
        <f t="shared" si="2"/>
        <v>0</v>
      </c>
      <c r="I16" s="47">
        <f t="shared" ref="I16:I28" si="3">SUM(E16:H16)</f>
        <v>1.5</v>
      </c>
      <c r="K16" s="48">
        <v>0.15</v>
      </c>
      <c r="L16" s="48">
        <v>0</v>
      </c>
      <c r="M16" s="49">
        <v>0</v>
      </c>
      <c r="N16" s="49">
        <v>0</v>
      </c>
    </row>
    <row r="17" spans="2:14" ht="13.5" customHeight="1" thickBot="1">
      <c r="B17" s="44" t="s">
        <v>29</v>
      </c>
      <c r="C17" s="45" t="s">
        <v>4</v>
      </c>
      <c r="D17" s="45">
        <v>3</v>
      </c>
      <c r="E17" s="46">
        <f t="shared" si="0"/>
        <v>3</v>
      </c>
      <c r="F17" s="46">
        <f t="shared" si="1"/>
        <v>0</v>
      </c>
      <c r="G17" s="46">
        <f t="shared" si="2"/>
        <v>0</v>
      </c>
      <c r="H17" s="46">
        <f t="shared" si="2"/>
        <v>0</v>
      </c>
      <c r="I17" s="47">
        <f t="shared" si="3"/>
        <v>3</v>
      </c>
      <c r="K17" s="48">
        <v>0.1</v>
      </c>
      <c r="L17" s="48">
        <v>0</v>
      </c>
      <c r="M17" s="49">
        <v>0</v>
      </c>
      <c r="N17" s="49">
        <v>0</v>
      </c>
    </row>
    <row r="18" spans="2:14" ht="13.5" customHeight="1" thickBot="1">
      <c r="B18" s="44" t="s">
        <v>30</v>
      </c>
      <c r="C18" s="45" t="s">
        <v>4</v>
      </c>
      <c r="D18" s="45">
        <v>1</v>
      </c>
      <c r="E18" s="46">
        <f t="shared" si="0"/>
        <v>0.25</v>
      </c>
      <c r="F18" s="46">
        <f t="shared" si="1"/>
        <v>0</v>
      </c>
      <c r="G18" s="46">
        <f t="shared" si="2"/>
        <v>0</v>
      </c>
      <c r="H18" s="46">
        <f t="shared" si="2"/>
        <v>0</v>
      </c>
      <c r="I18" s="47">
        <f t="shared" si="3"/>
        <v>0.25</v>
      </c>
      <c r="K18" s="48">
        <v>2.5000000000000001E-2</v>
      </c>
      <c r="L18" s="48">
        <v>0</v>
      </c>
      <c r="M18" s="49">
        <v>0</v>
      </c>
      <c r="N18" s="49">
        <v>0</v>
      </c>
    </row>
    <row r="19" spans="2:14" ht="13.5" customHeight="1" thickBot="1">
      <c r="B19" s="44" t="s">
        <v>31</v>
      </c>
      <c r="C19" s="45" t="s">
        <v>4</v>
      </c>
      <c r="D19" s="45">
        <v>10</v>
      </c>
      <c r="E19" s="46">
        <f t="shared" si="0"/>
        <v>0.10833333333333334</v>
      </c>
      <c r="F19" s="46">
        <f t="shared" si="1"/>
        <v>0</v>
      </c>
      <c r="G19" s="46">
        <f t="shared" si="2"/>
        <v>0</v>
      </c>
      <c r="H19" s="46">
        <f t="shared" si="2"/>
        <v>0</v>
      </c>
      <c r="I19" s="47">
        <f t="shared" si="3"/>
        <v>0.10833333333333334</v>
      </c>
      <c r="K19" s="48">
        <v>1.0833333333333333E-3</v>
      </c>
      <c r="L19" s="48">
        <v>0</v>
      </c>
      <c r="M19" s="49">
        <v>0</v>
      </c>
      <c r="N19" s="49">
        <v>0</v>
      </c>
    </row>
    <row r="20" spans="2:14" ht="13.5" customHeight="1" thickBot="1">
      <c r="B20" s="44" t="s">
        <v>32</v>
      </c>
      <c r="C20" s="45" t="s">
        <v>4</v>
      </c>
      <c r="D20" s="45">
        <v>6</v>
      </c>
      <c r="E20" s="46">
        <f t="shared" si="0"/>
        <v>18.75</v>
      </c>
      <c r="F20" s="46">
        <f t="shared" si="1"/>
        <v>0</v>
      </c>
      <c r="G20" s="46">
        <f t="shared" si="2"/>
        <v>0</v>
      </c>
      <c r="H20" s="46">
        <f t="shared" si="2"/>
        <v>0</v>
      </c>
      <c r="I20" s="47">
        <f t="shared" si="3"/>
        <v>18.75</v>
      </c>
      <c r="K20" s="48">
        <v>0.3125</v>
      </c>
      <c r="L20" s="48">
        <v>0</v>
      </c>
      <c r="M20" s="49">
        <v>0</v>
      </c>
      <c r="N20" s="49">
        <v>0</v>
      </c>
    </row>
    <row r="21" spans="2:14" ht="13.5" customHeight="1" thickBot="1">
      <c r="B21" s="44" t="s">
        <v>33</v>
      </c>
      <c r="C21" s="45" t="s">
        <v>4</v>
      </c>
      <c r="D21" s="45">
        <v>6</v>
      </c>
      <c r="E21" s="46">
        <f t="shared" si="0"/>
        <v>9.75</v>
      </c>
      <c r="F21" s="46">
        <f t="shared" si="1"/>
        <v>0</v>
      </c>
      <c r="G21" s="46">
        <f t="shared" si="2"/>
        <v>0</v>
      </c>
      <c r="H21" s="46">
        <f t="shared" si="2"/>
        <v>0</v>
      </c>
      <c r="I21" s="47">
        <f t="shared" si="3"/>
        <v>9.75</v>
      </c>
      <c r="K21" s="48">
        <v>0.16250000000000001</v>
      </c>
      <c r="L21" s="48">
        <v>0</v>
      </c>
      <c r="M21" s="49">
        <v>0</v>
      </c>
      <c r="N21" s="49">
        <v>0</v>
      </c>
    </row>
    <row r="22" spans="2:14" ht="13.5" customHeight="1" thickBot="1">
      <c r="B22" s="44" t="s">
        <v>34</v>
      </c>
      <c r="C22" s="45" t="s">
        <v>4</v>
      </c>
      <c r="D22" s="45">
        <v>6</v>
      </c>
      <c r="E22" s="46">
        <f t="shared" si="0"/>
        <v>9</v>
      </c>
      <c r="F22" s="46">
        <f t="shared" si="1"/>
        <v>0</v>
      </c>
      <c r="G22" s="46">
        <f t="shared" si="2"/>
        <v>0</v>
      </c>
      <c r="H22" s="46">
        <f t="shared" si="2"/>
        <v>0</v>
      </c>
      <c r="I22" s="47">
        <f t="shared" si="3"/>
        <v>9</v>
      </c>
      <c r="K22" s="48">
        <v>0.15</v>
      </c>
      <c r="L22" s="48">
        <v>0</v>
      </c>
      <c r="M22" s="49">
        <v>0</v>
      </c>
      <c r="N22" s="49">
        <v>0</v>
      </c>
    </row>
    <row r="23" spans="2:14" ht="13.5" customHeight="1" thickBot="1">
      <c r="B23" s="44" t="s">
        <v>35</v>
      </c>
      <c r="C23" s="45" t="s">
        <v>4</v>
      </c>
      <c r="D23" s="45">
        <v>5</v>
      </c>
      <c r="E23" s="46">
        <f t="shared" si="0"/>
        <v>15.625</v>
      </c>
      <c r="F23" s="46">
        <f t="shared" si="1"/>
        <v>0</v>
      </c>
      <c r="G23" s="46">
        <f t="shared" si="2"/>
        <v>0</v>
      </c>
      <c r="H23" s="46">
        <f t="shared" si="2"/>
        <v>0</v>
      </c>
      <c r="I23" s="47">
        <f t="shared" si="3"/>
        <v>15.625</v>
      </c>
      <c r="K23" s="48">
        <v>0.3125</v>
      </c>
      <c r="L23" s="48">
        <v>0</v>
      </c>
      <c r="M23" s="49">
        <v>0</v>
      </c>
      <c r="N23" s="49">
        <v>0</v>
      </c>
    </row>
    <row r="24" spans="2:14" ht="13.5" customHeight="1" thickBot="1">
      <c r="B24" s="44" t="s">
        <v>36</v>
      </c>
      <c r="C24" s="45" t="s">
        <v>4</v>
      </c>
      <c r="D24" s="45">
        <v>1</v>
      </c>
      <c r="E24" s="46">
        <f t="shared" si="0"/>
        <v>1.625</v>
      </c>
      <c r="F24" s="46">
        <f t="shared" si="1"/>
        <v>0</v>
      </c>
      <c r="G24" s="46">
        <f t="shared" si="2"/>
        <v>0</v>
      </c>
      <c r="H24" s="46">
        <f t="shared" si="2"/>
        <v>0</v>
      </c>
      <c r="I24" s="47">
        <f t="shared" si="3"/>
        <v>1.625</v>
      </c>
      <c r="K24" s="48">
        <v>0.16250000000000001</v>
      </c>
      <c r="L24" s="48">
        <v>0</v>
      </c>
      <c r="M24" s="49">
        <v>0</v>
      </c>
      <c r="N24" s="49">
        <v>0</v>
      </c>
    </row>
    <row r="25" spans="2:14" ht="13.5" customHeight="1" thickBot="1">
      <c r="B25" s="44">
        <v>0</v>
      </c>
      <c r="C25" s="45" t="s">
        <v>37</v>
      </c>
      <c r="D25" s="45">
        <v>0</v>
      </c>
      <c r="E25" s="46">
        <f t="shared" si="0"/>
        <v>0</v>
      </c>
      <c r="F25" s="46">
        <f t="shared" si="1"/>
        <v>0</v>
      </c>
      <c r="G25" s="46">
        <f t="shared" si="2"/>
        <v>0</v>
      </c>
      <c r="H25" s="46">
        <f t="shared" si="2"/>
        <v>0</v>
      </c>
      <c r="I25" s="47">
        <f t="shared" si="3"/>
        <v>0</v>
      </c>
      <c r="K25" s="48">
        <v>0</v>
      </c>
      <c r="L25" s="48">
        <v>0</v>
      </c>
      <c r="M25" s="49">
        <v>0</v>
      </c>
      <c r="N25" s="49">
        <v>0</v>
      </c>
    </row>
    <row r="26" spans="2:14" ht="13.5" customHeight="1" thickBot="1">
      <c r="B26" s="44">
        <v>0</v>
      </c>
      <c r="C26" s="45" t="s">
        <v>37</v>
      </c>
      <c r="D26" s="45">
        <v>0</v>
      </c>
      <c r="E26" s="46">
        <f t="shared" si="0"/>
        <v>0</v>
      </c>
      <c r="F26" s="46">
        <f t="shared" si="1"/>
        <v>0</v>
      </c>
      <c r="G26" s="46">
        <f t="shared" si="2"/>
        <v>0</v>
      </c>
      <c r="H26" s="46">
        <f t="shared" si="2"/>
        <v>0</v>
      </c>
      <c r="I26" s="47">
        <f t="shared" si="3"/>
        <v>0</v>
      </c>
      <c r="K26" s="48">
        <v>0</v>
      </c>
      <c r="L26" s="48">
        <v>0</v>
      </c>
      <c r="M26" s="49">
        <v>0</v>
      </c>
      <c r="N26" s="49">
        <v>0</v>
      </c>
    </row>
    <row r="27" spans="2:14" ht="13.5" customHeight="1" thickBot="1">
      <c r="B27" s="44">
        <v>0</v>
      </c>
      <c r="C27" s="45" t="s">
        <v>37</v>
      </c>
      <c r="D27" s="45">
        <v>0</v>
      </c>
      <c r="E27" s="46">
        <f t="shared" si="0"/>
        <v>0</v>
      </c>
      <c r="F27" s="46">
        <f t="shared" si="1"/>
        <v>0</v>
      </c>
      <c r="G27" s="46">
        <f t="shared" si="2"/>
        <v>0</v>
      </c>
      <c r="H27" s="46">
        <f t="shared" si="2"/>
        <v>0</v>
      </c>
      <c r="I27" s="47">
        <f t="shared" si="3"/>
        <v>0</v>
      </c>
      <c r="K27" s="48">
        <v>0</v>
      </c>
      <c r="L27" s="48">
        <v>0</v>
      </c>
      <c r="M27" s="49">
        <v>0</v>
      </c>
      <c r="N27" s="49">
        <v>0</v>
      </c>
    </row>
    <row r="28" spans="2:14" ht="13.5" customHeight="1" thickBot="1">
      <c r="B28" s="44">
        <v>0</v>
      </c>
      <c r="C28" s="45" t="s">
        <v>37</v>
      </c>
      <c r="D28" s="45">
        <v>0</v>
      </c>
      <c r="E28" s="46">
        <f t="shared" si="0"/>
        <v>0</v>
      </c>
      <c r="F28" s="46">
        <f t="shared" si="1"/>
        <v>0</v>
      </c>
      <c r="G28" s="46">
        <f t="shared" si="2"/>
        <v>0</v>
      </c>
      <c r="H28" s="46">
        <f t="shared" si="2"/>
        <v>0</v>
      </c>
      <c r="I28" s="47">
        <f t="shared" si="3"/>
        <v>0</v>
      </c>
      <c r="K28" s="48">
        <v>0</v>
      </c>
      <c r="L28" s="48">
        <v>0</v>
      </c>
      <c r="M28" s="49">
        <v>0</v>
      </c>
      <c r="N28" s="49">
        <v>0</v>
      </c>
    </row>
    <row r="29" spans="2:14" ht="5.25" customHeight="1" thickBot="1">
      <c r="B29" s="50"/>
      <c r="C29" s="51"/>
      <c r="D29" s="51"/>
      <c r="E29" s="52"/>
      <c r="F29" s="52"/>
      <c r="G29" s="52"/>
      <c r="H29" s="52"/>
      <c r="I29" s="52"/>
    </row>
    <row r="30" spans="2:14" ht="12" customHeight="1" thickTop="1">
      <c r="B30" s="24" t="s">
        <v>38</v>
      </c>
      <c r="C30" s="24"/>
      <c r="D30" s="1"/>
      <c r="E30" s="53">
        <f>SUM(E15:E29)</f>
        <v>59.858333333333334</v>
      </c>
      <c r="F30" s="53">
        <f t="shared" ref="F30:I30" si="4">SUM(F15:F29)</f>
        <v>9.9666666666666667E-2</v>
      </c>
      <c r="G30" s="53">
        <f t="shared" si="4"/>
        <v>0.08</v>
      </c>
      <c r="H30" s="53">
        <f t="shared" si="4"/>
        <v>1.4545454545454548</v>
      </c>
      <c r="I30" s="53">
        <f t="shared" si="4"/>
        <v>61.49254545454545</v>
      </c>
    </row>
    <row r="31" spans="2:14" ht="13.5" customHeight="1">
      <c r="B31" s="24"/>
      <c r="C31" s="24"/>
      <c r="D31" s="1"/>
      <c r="E31" s="53"/>
      <c r="F31" s="53"/>
      <c r="G31" s="53"/>
      <c r="H31" s="53"/>
      <c r="I31" s="53"/>
    </row>
    <row r="32" spans="2:14" ht="12.75">
      <c r="B32" s="96" t="s">
        <v>39</v>
      </c>
      <c r="C32" s="98" t="s">
        <v>40</v>
      </c>
      <c r="D32" s="99"/>
      <c r="E32" s="87" t="s">
        <v>41</v>
      </c>
      <c r="F32" s="88"/>
      <c r="G32" s="89"/>
      <c r="H32" s="92" t="s">
        <v>42</v>
      </c>
      <c r="I32" s="92"/>
    </row>
    <row r="33" spans="2:9" ht="39" thickBot="1">
      <c r="B33" s="97"/>
      <c r="C33" s="100"/>
      <c r="D33" s="101"/>
      <c r="E33" s="54" t="s">
        <v>43</v>
      </c>
      <c r="F33" s="55" t="s">
        <v>44</v>
      </c>
      <c r="G33" s="56" t="s">
        <v>45</v>
      </c>
      <c r="H33" s="57" t="s">
        <v>46</v>
      </c>
      <c r="I33" s="57" t="str">
        <f>CONCATENATE("Total per ",$C$4)</f>
        <v>Total per Bed</v>
      </c>
    </row>
    <row r="34" spans="2:9" ht="14.25" thickTop="1" thickBot="1">
      <c r="B34" s="44" t="s">
        <v>47</v>
      </c>
      <c r="C34" s="58" t="s">
        <v>48</v>
      </c>
      <c r="D34" s="58">
        <v>0</v>
      </c>
      <c r="E34" s="59">
        <v>1</v>
      </c>
      <c r="F34" s="60">
        <v>70</v>
      </c>
      <c r="G34" s="61" t="s">
        <v>49</v>
      </c>
      <c r="H34" s="60">
        <v>1.0833333333333334E-2</v>
      </c>
      <c r="I34" s="62">
        <f>E34*F34*H34</f>
        <v>0.7583333333333333</v>
      </c>
    </row>
    <row r="35" spans="2:9" thickBot="1">
      <c r="B35" s="44" t="s">
        <v>50</v>
      </c>
      <c r="C35" s="5" t="s">
        <v>51</v>
      </c>
      <c r="D35" s="5">
        <v>0</v>
      </c>
      <c r="E35" s="59">
        <v>1</v>
      </c>
      <c r="F35" s="60">
        <v>22</v>
      </c>
      <c r="G35" s="61" t="s">
        <v>4</v>
      </c>
      <c r="H35" s="60">
        <v>0.18</v>
      </c>
      <c r="I35" s="63">
        <f t="shared" ref="I35:I48" si="5">E35*F35*H35</f>
        <v>3.96</v>
      </c>
    </row>
    <row r="36" spans="2:9" thickBot="1">
      <c r="B36" s="44" t="s">
        <v>52</v>
      </c>
      <c r="C36" s="5" t="s">
        <v>53</v>
      </c>
      <c r="D36" s="5">
        <v>0</v>
      </c>
      <c r="E36" s="59">
        <v>1</v>
      </c>
      <c r="F36" s="60">
        <v>1</v>
      </c>
      <c r="G36" s="61" t="s">
        <v>54</v>
      </c>
      <c r="H36" s="60">
        <v>5</v>
      </c>
      <c r="I36" s="63">
        <f t="shared" si="5"/>
        <v>5</v>
      </c>
    </row>
    <row r="37" spans="2:9" thickBot="1">
      <c r="B37" s="44" t="s">
        <v>55</v>
      </c>
      <c r="C37" s="5" t="s">
        <v>51</v>
      </c>
      <c r="D37" s="5">
        <v>0</v>
      </c>
      <c r="E37" s="59">
        <v>1</v>
      </c>
      <c r="F37" s="60">
        <v>20</v>
      </c>
      <c r="G37" s="61" t="s">
        <v>56</v>
      </c>
      <c r="H37" s="60">
        <v>0.328125</v>
      </c>
      <c r="I37" s="63">
        <f t="shared" si="5"/>
        <v>6.5625</v>
      </c>
    </row>
    <row r="38" spans="2:9" thickBot="1">
      <c r="B38" s="44" t="s">
        <v>57</v>
      </c>
      <c r="C38" s="5" t="s">
        <v>51</v>
      </c>
      <c r="D38" s="5">
        <v>0</v>
      </c>
      <c r="E38" s="59">
        <v>1</v>
      </c>
      <c r="F38" s="60">
        <v>1</v>
      </c>
      <c r="G38" s="61" t="s">
        <v>58</v>
      </c>
      <c r="H38" s="60">
        <v>0.04</v>
      </c>
      <c r="I38" s="64">
        <f t="shared" si="5"/>
        <v>0.04</v>
      </c>
    </row>
    <row r="39" spans="2:9" thickBot="1">
      <c r="B39" s="44" t="s">
        <v>59</v>
      </c>
      <c r="C39" s="5" t="s">
        <v>51</v>
      </c>
      <c r="D39" s="5">
        <v>0</v>
      </c>
      <c r="E39" s="59">
        <v>1</v>
      </c>
      <c r="F39" s="60">
        <v>2</v>
      </c>
      <c r="G39" s="61" t="s">
        <v>60</v>
      </c>
      <c r="H39" s="60">
        <v>3.5</v>
      </c>
      <c r="I39" s="64">
        <f t="shared" si="5"/>
        <v>7</v>
      </c>
    </row>
    <row r="40" spans="2:9" thickBot="1">
      <c r="B40" s="44" t="s">
        <v>61</v>
      </c>
      <c r="C40" s="5" t="s">
        <v>62</v>
      </c>
      <c r="D40" s="5">
        <v>0</v>
      </c>
      <c r="E40" s="59">
        <v>1</v>
      </c>
      <c r="F40" s="60">
        <v>150</v>
      </c>
      <c r="G40" s="61" t="s">
        <v>58</v>
      </c>
      <c r="H40" s="60">
        <v>0.01</v>
      </c>
      <c r="I40" s="64">
        <f t="shared" si="5"/>
        <v>1.5</v>
      </c>
    </row>
    <row r="41" spans="2:9" thickBot="1">
      <c r="B41" s="44">
        <v>0</v>
      </c>
      <c r="C41" s="5" t="s">
        <v>37</v>
      </c>
      <c r="D41" s="5">
        <v>0</v>
      </c>
      <c r="E41" s="59">
        <v>0</v>
      </c>
      <c r="F41" s="60">
        <v>0</v>
      </c>
      <c r="G41" s="61">
        <v>0</v>
      </c>
      <c r="H41" s="60">
        <v>0</v>
      </c>
      <c r="I41" s="64">
        <f t="shared" si="5"/>
        <v>0</v>
      </c>
    </row>
    <row r="42" spans="2:9" thickBot="1">
      <c r="B42" s="44">
        <v>0</v>
      </c>
      <c r="C42" s="5" t="s">
        <v>37</v>
      </c>
      <c r="D42" s="5">
        <v>0</v>
      </c>
      <c r="E42" s="59">
        <v>0</v>
      </c>
      <c r="F42" s="60">
        <v>0</v>
      </c>
      <c r="G42" s="61">
        <v>0</v>
      </c>
      <c r="H42" s="60">
        <v>0</v>
      </c>
      <c r="I42" s="64">
        <f t="shared" si="5"/>
        <v>0</v>
      </c>
    </row>
    <row r="43" spans="2:9" thickBot="1">
      <c r="B43" s="44">
        <v>0</v>
      </c>
      <c r="C43" s="5" t="s">
        <v>37</v>
      </c>
      <c r="D43" s="5">
        <v>0</v>
      </c>
      <c r="E43" s="59">
        <v>0</v>
      </c>
      <c r="F43" s="60">
        <v>0</v>
      </c>
      <c r="G43" s="61">
        <v>0</v>
      </c>
      <c r="H43" s="60">
        <v>0</v>
      </c>
      <c r="I43" s="64">
        <f t="shared" si="5"/>
        <v>0</v>
      </c>
    </row>
    <row r="44" spans="2:9" thickBot="1">
      <c r="B44" s="44">
        <v>0</v>
      </c>
      <c r="C44" s="5" t="s">
        <v>37</v>
      </c>
      <c r="D44" s="5">
        <v>0</v>
      </c>
      <c r="E44" s="59">
        <v>0</v>
      </c>
      <c r="F44" s="60">
        <v>0</v>
      </c>
      <c r="G44" s="61">
        <v>0</v>
      </c>
      <c r="H44" s="60">
        <v>0</v>
      </c>
      <c r="I44" s="64">
        <f t="shared" si="5"/>
        <v>0</v>
      </c>
    </row>
    <row r="45" spans="2:9" thickBot="1">
      <c r="B45" s="44">
        <v>0</v>
      </c>
      <c r="C45" s="5" t="s">
        <v>37</v>
      </c>
      <c r="D45" s="5">
        <v>0</v>
      </c>
      <c r="E45" s="59">
        <v>0</v>
      </c>
      <c r="F45" s="60">
        <v>0</v>
      </c>
      <c r="G45" s="61">
        <v>0</v>
      </c>
      <c r="H45" s="60">
        <v>0</v>
      </c>
      <c r="I45" s="64">
        <f t="shared" si="5"/>
        <v>0</v>
      </c>
    </row>
    <row r="46" spans="2:9" thickBot="1">
      <c r="B46" s="44">
        <v>0</v>
      </c>
      <c r="C46" s="5" t="s">
        <v>37</v>
      </c>
      <c r="D46" s="5">
        <v>0</v>
      </c>
      <c r="E46" s="59">
        <v>0</v>
      </c>
      <c r="F46" s="60">
        <v>0</v>
      </c>
      <c r="G46" s="61">
        <v>0</v>
      </c>
      <c r="H46" s="60">
        <v>0</v>
      </c>
      <c r="I46" s="64">
        <f t="shared" si="5"/>
        <v>0</v>
      </c>
    </row>
    <row r="47" spans="2:9" thickBot="1">
      <c r="B47" s="44">
        <v>0</v>
      </c>
      <c r="C47" s="5" t="s">
        <v>37</v>
      </c>
      <c r="D47" s="5">
        <v>0</v>
      </c>
      <c r="E47" s="59">
        <v>0</v>
      </c>
      <c r="F47" s="60">
        <v>0</v>
      </c>
      <c r="G47" s="61">
        <v>0</v>
      </c>
      <c r="H47" s="60">
        <v>0</v>
      </c>
      <c r="I47" s="64">
        <f t="shared" si="5"/>
        <v>0</v>
      </c>
    </row>
    <row r="48" spans="2:9" thickBot="1">
      <c r="B48" s="44">
        <v>0</v>
      </c>
      <c r="C48" s="5" t="s">
        <v>37</v>
      </c>
      <c r="D48" s="5">
        <v>0</v>
      </c>
      <c r="E48" s="59">
        <v>0</v>
      </c>
      <c r="F48" s="60">
        <v>0</v>
      </c>
      <c r="G48" s="61">
        <v>0</v>
      </c>
      <c r="H48" s="60">
        <v>0</v>
      </c>
      <c r="I48" s="64">
        <f t="shared" si="5"/>
        <v>0</v>
      </c>
    </row>
    <row r="49" spans="2:9" thickBot="1">
      <c r="B49" s="52"/>
      <c r="C49" s="65" t="s">
        <v>37</v>
      </c>
      <c r="D49" s="66"/>
      <c r="E49" s="67"/>
      <c r="F49" s="52" t="s">
        <v>37</v>
      </c>
      <c r="G49" s="52" t="s">
        <v>37</v>
      </c>
      <c r="H49" s="66" t="s">
        <v>37</v>
      </c>
      <c r="I49" s="66"/>
    </row>
    <row r="50" spans="2:9" thickTop="1">
      <c r="B50" s="24" t="s">
        <v>63</v>
      </c>
      <c r="C50" s="1"/>
      <c r="D50" s="53"/>
      <c r="E50" s="1"/>
      <c r="F50" s="1"/>
      <c r="G50" s="1"/>
      <c r="H50" s="53"/>
      <c r="I50" s="53">
        <f>SUM(I34:I49)</f>
        <v>24.820833333333333</v>
      </c>
    </row>
    <row r="51" spans="2:9" ht="12.75">
      <c r="B51" s="1"/>
      <c r="C51" s="1"/>
      <c r="D51" s="1"/>
      <c r="E51" s="1"/>
      <c r="F51" s="1"/>
      <c r="G51" s="1"/>
      <c r="H51" s="1"/>
      <c r="I51" s="1"/>
    </row>
    <row r="52" spans="2:9" ht="12.75">
      <c r="B52" s="1"/>
      <c r="C52" s="1"/>
      <c r="D52" s="1"/>
      <c r="E52" s="1"/>
      <c r="F52" s="1"/>
      <c r="G52" s="1"/>
      <c r="H52" s="68" t="s">
        <v>12</v>
      </c>
      <c r="I52" s="68" t="s">
        <v>13</v>
      </c>
    </row>
    <row r="53" spans="2:9" ht="12.75">
      <c r="B53" s="24" t="s">
        <v>64</v>
      </c>
      <c r="C53" s="1"/>
      <c r="D53" s="1"/>
      <c r="E53" s="1"/>
      <c r="F53" s="1"/>
      <c r="G53" s="1"/>
      <c r="H53" s="69">
        <f>I50+I30</f>
        <v>86.313378787878776</v>
      </c>
      <c r="I53" s="69">
        <f>I50+G30+F30+E30</f>
        <v>84.858833333333337</v>
      </c>
    </row>
    <row r="54" spans="2:9" ht="12.75">
      <c r="B54" s="70" t="s">
        <v>65</v>
      </c>
      <c r="C54" s="1" t="s">
        <v>66</v>
      </c>
      <c r="D54" s="1"/>
      <c r="E54" s="71" t="s">
        <v>67</v>
      </c>
      <c r="F54" s="1"/>
      <c r="G54" s="71" t="s">
        <v>68</v>
      </c>
      <c r="H54" s="72"/>
      <c r="I54" s="72"/>
    </row>
    <row r="55" spans="2:9" ht="12.75">
      <c r="B55" s="70"/>
      <c r="C55" s="53">
        <f>I50+E30+F30</f>
        <v>84.778833333333338</v>
      </c>
      <c r="D55" s="1"/>
      <c r="E55" s="73">
        <v>0.08</v>
      </c>
      <c r="F55" s="74"/>
      <c r="G55" s="75">
        <v>8</v>
      </c>
      <c r="H55" s="76">
        <f>C55*E55*G55/12</f>
        <v>4.5215377777777777</v>
      </c>
      <c r="I55" s="76">
        <f>H55</f>
        <v>4.5215377777777777</v>
      </c>
    </row>
    <row r="56" spans="2:9" ht="12.75">
      <c r="B56" s="24" t="s">
        <v>69</v>
      </c>
      <c r="C56" s="1"/>
      <c r="D56" s="1"/>
      <c r="E56" s="1"/>
      <c r="F56" s="1"/>
      <c r="G56" s="1"/>
      <c r="H56" s="76">
        <f>SUM(H53:H55)</f>
        <v>90.834916565656556</v>
      </c>
      <c r="I56" s="76">
        <f>SUM(I53:I55)</f>
        <v>89.380371111111117</v>
      </c>
    </row>
    <row r="57" spans="2:9" ht="12.75">
      <c r="B57" s="1"/>
      <c r="C57" s="1"/>
      <c r="D57" s="1"/>
      <c r="E57" s="1"/>
      <c r="F57" s="1"/>
      <c r="G57" s="1"/>
      <c r="H57" s="72"/>
      <c r="I57" s="72"/>
    </row>
    <row r="58" spans="2:9" ht="12.75">
      <c r="B58" s="24" t="s">
        <v>70</v>
      </c>
      <c r="C58" s="77" t="s">
        <v>14</v>
      </c>
      <c r="D58" s="1"/>
      <c r="E58" s="1"/>
      <c r="F58" s="1"/>
      <c r="G58" s="1"/>
      <c r="H58" s="78">
        <v>29.607014803507401</v>
      </c>
      <c r="I58" s="78">
        <v>29.607014803507401</v>
      </c>
    </row>
    <row r="59" spans="2:9" ht="12.75">
      <c r="B59" s="24"/>
      <c r="C59" s="1"/>
      <c r="D59" s="1"/>
      <c r="E59" s="1"/>
      <c r="F59" s="1"/>
      <c r="G59" s="1"/>
      <c r="H59" s="79"/>
      <c r="I59" s="79"/>
    </row>
    <row r="60" spans="2:9" ht="12.75">
      <c r="B60" s="24" t="s">
        <v>71</v>
      </c>
      <c r="C60" s="1"/>
      <c r="D60" s="1"/>
      <c r="E60" s="1"/>
      <c r="F60" s="1"/>
      <c r="G60" s="1"/>
      <c r="H60" s="76"/>
      <c r="I60" s="79"/>
    </row>
    <row r="61" spans="2:9" ht="12.75">
      <c r="B61" s="1"/>
      <c r="C61" s="41" t="s">
        <v>72</v>
      </c>
      <c r="D61" s="1"/>
      <c r="E61" s="1"/>
      <c r="F61" s="1"/>
      <c r="G61" s="1"/>
      <c r="H61" s="78">
        <v>1.8365472910927456E-2</v>
      </c>
      <c r="I61" s="78">
        <v>1.8365472910927456E-2</v>
      </c>
    </row>
    <row r="62" spans="2:9" ht="12.75">
      <c r="B62" s="1"/>
      <c r="C62" s="41" t="s">
        <v>73</v>
      </c>
      <c r="D62" s="1"/>
      <c r="E62" s="1"/>
      <c r="F62" s="1"/>
      <c r="G62" s="1"/>
      <c r="H62" s="78">
        <v>0.11019283746556474</v>
      </c>
      <c r="I62" s="80"/>
    </row>
    <row r="63" spans="2:9" ht="12.75">
      <c r="B63" s="24"/>
      <c r="C63" s="41" t="s">
        <v>74</v>
      </c>
      <c r="D63" s="1"/>
      <c r="E63" s="1"/>
      <c r="F63" s="1"/>
      <c r="G63" s="1"/>
      <c r="H63" s="78">
        <v>0</v>
      </c>
      <c r="I63" s="78">
        <v>0</v>
      </c>
    </row>
    <row r="64" spans="2:9" ht="12.75">
      <c r="B64" s="24"/>
      <c r="C64" s="41" t="s">
        <v>75</v>
      </c>
      <c r="D64" s="1"/>
      <c r="E64" s="1"/>
      <c r="F64" s="1"/>
      <c r="G64" s="1"/>
      <c r="H64" s="78">
        <v>0</v>
      </c>
      <c r="I64" s="78">
        <v>0</v>
      </c>
    </row>
    <row r="65" spans="2:9" thickBot="1">
      <c r="B65" s="1"/>
      <c r="C65" s="1"/>
      <c r="D65" s="1"/>
      <c r="E65" s="1"/>
      <c r="F65" s="1"/>
      <c r="G65" s="1"/>
      <c r="H65" s="81"/>
      <c r="I65" s="81"/>
    </row>
    <row r="66" spans="2:9" thickTop="1">
      <c r="B66" s="24" t="s">
        <v>76</v>
      </c>
      <c r="C66" s="1"/>
      <c r="D66" s="1"/>
      <c r="E66" s="1"/>
      <c r="F66" s="1"/>
      <c r="G66" s="1"/>
      <c r="H66" s="82">
        <f>SUM(H56:H59)+H63+IF(H64&gt;0,H64,H61+H62)</f>
        <v>120.57048967954044</v>
      </c>
      <c r="I66" s="82">
        <f>SUM(I56:I59)+I63+IF(I64&gt;0,I64,I61+I62)</f>
        <v>119.00575138752944</v>
      </c>
    </row>
    <row r="67" spans="2:9" ht="12.75">
      <c r="B67" s="1"/>
      <c r="C67" s="1"/>
      <c r="D67" s="1"/>
      <c r="E67" s="1"/>
      <c r="F67" s="1"/>
      <c r="G67" s="1"/>
      <c r="H67" s="1"/>
      <c r="I67" s="1"/>
    </row>
    <row r="68" spans="2:9" ht="12.75">
      <c r="B68" s="83"/>
      <c r="C68" s="83"/>
      <c r="D68" s="83"/>
      <c r="E68" s="83"/>
      <c r="F68" s="83"/>
      <c r="G68" s="83"/>
      <c r="H68" s="84"/>
      <c r="I68" s="83"/>
    </row>
    <row r="69" spans="2:9" ht="12.75">
      <c r="B69" s="83"/>
      <c r="C69" s="83"/>
      <c r="D69" s="83"/>
      <c r="E69" s="83"/>
      <c r="F69" s="83"/>
      <c r="G69" s="83"/>
      <c r="H69" s="84"/>
      <c r="I69" s="83"/>
    </row>
    <row r="70" spans="2:9" ht="12.75"/>
  </sheetData>
  <sheetProtection sheet="1" objects="1" scenarios="1"/>
  <mergeCells count="17">
    <mergeCell ref="G13:G14"/>
    <mergeCell ref="H13:H14"/>
    <mergeCell ref="I13:I14"/>
    <mergeCell ref="B32:B33"/>
    <mergeCell ref="C32:D33"/>
    <mergeCell ref="E32:G32"/>
    <mergeCell ref="H32:I32"/>
    <mergeCell ref="B13:B14"/>
    <mergeCell ref="C13:C14"/>
    <mergeCell ref="D13:D14"/>
    <mergeCell ref="E13:E14"/>
    <mergeCell ref="F13:F14"/>
    <mergeCell ref="K8:M8"/>
    <mergeCell ref="D9:F9"/>
    <mergeCell ref="G9:I9"/>
    <mergeCell ref="K9:M9"/>
    <mergeCell ref="K10:M10"/>
  </mergeCells>
  <printOptions horizontalCentered="1" verticalCentered="1"/>
  <pageMargins left="0.7" right="0.7" top="0.75" bottom="0.75" header="0.3" footer="0.3"/>
  <pageSetup scale="74" orientation="portrait" r:id="rId1"/>
  <drawing r:id="rId2"/>
</worksheet>
</file>

<file path=xl/worksheets/sheet7.xml><?xml version="1.0" encoding="utf-8"?>
<worksheet xmlns="http://schemas.openxmlformats.org/spreadsheetml/2006/main" xmlns:r="http://schemas.openxmlformats.org/officeDocument/2006/relationships">
  <sheetPr codeName="Sheet5">
    <pageSetUpPr fitToPage="1"/>
  </sheetPr>
  <dimension ref="B1:N70"/>
  <sheetViews>
    <sheetView showZeros="0" workbookViewId="0">
      <selection activeCell="K35" sqref="K35"/>
    </sheetView>
  </sheetViews>
  <sheetFormatPr defaultRowHeight="13.5" customHeight="1"/>
  <cols>
    <col min="1" max="1" width="6" style="2" customWidth="1"/>
    <col min="2" max="2" width="28.85546875" style="2" customWidth="1"/>
    <col min="3" max="4" width="9.140625" style="2"/>
    <col min="5" max="5" width="8.7109375" style="2" customWidth="1"/>
    <col min="6" max="6" width="12.85546875" style="2" customWidth="1"/>
    <col min="7" max="7" width="9.140625" style="2"/>
    <col min="8" max="9" width="11.28515625" style="2" customWidth="1"/>
    <col min="10" max="10" width="4.42578125" style="2" customWidth="1"/>
    <col min="11" max="11" width="11.28515625" style="2" customWidth="1"/>
    <col min="12" max="12" width="10.42578125" style="2" customWidth="1"/>
    <col min="13" max="13" width="9.140625" style="2"/>
    <col min="14" max="14" width="10" style="2" customWidth="1"/>
    <col min="15" max="16384" width="9.140625" style="2"/>
  </cols>
  <sheetData>
    <row r="1" spans="2:14" ht="48.75" customHeight="1">
      <c r="B1" s="1"/>
      <c r="C1" s="1"/>
      <c r="D1" s="1"/>
      <c r="E1" s="1"/>
      <c r="F1" s="1"/>
      <c r="G1" s="1"/>
      <c r="H1" s="1"/>
      <c r="I1" s="1"/>
    </row>
    <row r="2" spans="2:14" ht="13.5" customHeight="1">
      <c r="B2" s="3">
        <v>1</v>
      </c>
      <c r="C2" s="1"/>
      <c r="D2" s="1"/>
      <c r="E2" s="1"/>
      <c r="F2" s="1"/>
      <c r="G2" s="1"/>
      <c r="H2" s="1"/>
      <c r="I2" s="1"/>
    </row>
    <row r="3" spans="2:14" ht="13.5" customHeight="1">
      <c r="B3" s="4" t="s">
        <v>0</v>
      </c>
      <c r="C3" s="5" t="s">
        <v>90</v>
      </c>
      <c r="D3" s="5"/>
      <c r="E3" s="6"/>
      <c r="F3" s="7" t="s">
        <v>2</v>
      </c>
      <c r="G3" s="8">
        <v>2010</v>
      </c>
      <c r="H3" s="1"/>
      <c r="I3" s="1"/>
    </row>
    <row r="4" spans="2:14" ht="13.5" customHeight="1">
      <c r="B4" s="9" t="s">
        <v>3</v>
      </c>
      <c r="C4" s="5" t="s">
        <v>4</v>
      </c>
      <c r="D4" s="9"/>
      <c r="E4" s="10"/>
      <c r="F4" s="7" t="s">
        <v>5</v>
      </c>
      <c r="G4" s="11">
        <v>40</v>
      </c>
      <c r="H4" s="12" t="s">
        <v>6</v>
      </c>
      <c r="I4" s="13"/>
    </row>
    <row r="5" spans="2:14" ht="13.5" customHeight="1">
      <c r="B5" s="9" t="s">
        <v>7</v>
      </c>
      <c r="C5" s="14">
        <v>10</v>
      </c>
      <c r="D5" s="9"/>
      <c r="E5" s="10"/>
      <c r="F5" s="7" t="s">
        <v>8</v>
      </c>
      <c r="G5" s="15">
        <v>2.6</v>
      </c>
      <c r="H5" s="7"/>
      <c r="I5" s="13"/>
    </row>
    <row r="6" spans="2:14" ht="13.5" customHeight="1">
      <c r="B6" s="4"/>
      <c r="C6" s="16"/>
      <c r="D6" s="17"/>
      <c r="E6" s="17"/>
      <c r="F6" s="7"/>
      <c r="G6" s="18"/>
      <c r="H6" s="1"/>
      <c r="I6" s="1"/>
    </row>
    <row r="7" spans="2:14" ht="13.5" customHeight="1">
      <c r="B7" s="19" t="s">
        <v>9</v>
      </c>
      <c r="C7" s="20">
        <v>50</v>
      </c>
      <c r="D7" s="21" t="s">
        <v>10</v>
      </c>
      <c r="E7" s="22" t="s">
        <v>11</v>
      </c>
      <c r="F7" s="23">
        <v>6</v>
      </c>
      <c r="G7" s="4"/>
      <c r="H7" s="1"/>
      <c r="I7" s="1"/>
    </row>
    <row r="8" spans="2:14" ht="13.5" customHeight="1">
      <c r="B8" s="24"/>
      <c r="C8" s="25"/>
      <c r="D8" s="21"/>
      <c r="E8" s="21"/>
      <c r="F8" s="21"/>
      <c r="G8" s="21"/>
      <c r="H8" s="21"/>
      <c r="I8" s="1"/>
      <c r="K8" s="86"/>
      <c r="L8" s="86"/>
      <c r="M8" s="86"/>
    </row>
    <row r="9" spans="2:14" ht="13.5" customHeight="1">
      <c r="B9" s="26"/>
      <c r="C9" s="25"/>
      <c r="D9" s="87" t="s">
        <v>12</v>
      </c>
      <c r="E9" s="88"/>
      <c r="F9" s="89"/>
      <c r="G9" s="87" t="s">
        <v>13</v>
      </c>
      <c r="H9" s="88"/>
      <c r="I9" s="89"/>
      <c r="K9" s="86"/>
      <c r="L9" s="86"/>
      <c r="M9" s="86"/>
    </row>
    <row r="10" spans="2:14" ht="13.5" customHeight="1">
      <c r="B10" s="26"/>
      <c r="C10" s="27" t="s">
        <v>14</v>
      </c>
      <c r="D10" s="28" t="s">
        <v>15</v>
      </c>
      <c r="E10" s="29" t="s">
        <v>16</v>
      </c>
      <c r="F10" s="30" t="s">
        <v>17</v>
      </c>
      <c r="G10" s="31" t="s">
        <v>15</v>
      </c>
      <c r="H10" s="32" t="s">
        <v>16</v>
      </c>
      <c r="I10" s="33" t="s">
        <v>17</v>
      </c>
      <c r="K10" s="86"/>
      <c r="L10" s="86"/>
      <c r="M10" s="86"/>
    </row>
    <row r="11" spans="2:14" ht="13.5" customHeight="1">
      <c r="B11" s="24" t="str">
        <f>("Income per "&amp;C4)</f>
        <v>Income per Bed</v>
      </c>
      <c r="C11" s="34">
        <f>C7*F7</f>
        <v>300</v>
      </c>
      <c r="D11" s="35">
        <f>H66</f>
        <v>136.79829893597287</v>
      </c>
      <c r="E11" s="36">
        <f>C11-D11</f>
        <v>163.20170106402713</v>
      </c>
      <c r="F11" s="37">
        <f>IF(C7=0,0,D11/C7)</f>
        <v>2.7359659787194572</v>
      </c>
      <c r="G11" s="38">
        <f>I66</f>
        <v>135.23356064396185</v>
      </c>
      <c r="H11" s="39">
        <f>C11-G11</f>
        <v>164.76643935603815</v>
      </c>
      <c r="I11" s="40">
        <f>IF(C7=0,0,G11/C7)</f>
        <v>2.7046712128792372</v>
      </c>
    </row>
    <row r="12" spans="2:14" ht="13.5" customHeight="1">
      <c r="B12" s="41"/>
      <c r="C12" s="1"/>
      <c r="D12" s="1"/>
      <c r="E12" s="1"/>
      <c r="F12" s="1"/>
      <c r="G12" s="1"/>
      <c r="H12" s="1"/>
      <c r="I12" s="1"/>
    </row>
    <row r="13" spans="2:14" ht="13.5" customHeight="1">
      <c r="B13" s="102" t="s">
        <v>18</v>
      </c>
      <c r="C13" s="92" t="s">
        <v>19</v>
      </c>
      <c r="D13" s="94" t="s">
        <v>20</v>
      </c>
      <c r="E13" s="90" t="str">
        <f>CONCATENATE("Labor @ $",'[1]Production Inputs'!D7,"/Hr")</f>
        <v>Labor @ $10/Hr</v>
      </c>
      <c r="F13" s="94" t="str">
        <f>CONCATENATE("Fuel and Lube @ $",'[1]Production Inputs'!D9)</f>
        <v>Fuel and Lube @ $2.6</v>
      </c>
      <c r="G13" s="90" t="s">
        <v>21</v>
      </c>
      <c r="H13" s="92" t="s">
        <v>22</v>
      </c>
      <c r="I13" s="94" t="str">
        <f>CONCATENATE("Total per ",C4)</f>
        <v>Total per Bed</v>
      </c>
      <c r="K13" s="42" t="s">
        <v>23</v>
      </c>
      <c r="L13" s="42"/>
      <c r="M13" s="42"/>
      <c r="N13" s="42"/>
    </row>
    <row r="14" spans="2:14" ht="13.5" customHeight="1" thickBot="1">
      <c r="B14" s="103"/>
      <c r="C14" s="93"/>
      <c r="D14" s="95"/>
      <c r="E14" s="91"/>
      <c r="F14" s="95"/>
      <c r="G14" s="91"/>
      <c r="H14" s="93"/>
      <c r="I14" s="95"/>
      <c r="K14" s="43" t="s">
        <v>24</v>
      </c>
      <c r="L14" s="43" t="s">
        <v>25</v>
      </c>
      <c r="M14" s="43" t="s">
        <v>26</v>
      </c>
      <c r="N14" s="43" t="s">
        <v>22</v>
      </c>
    </row>
    <row r="15" spans="2:14" ht="13.5" customHeight="1" thickTop="1" thickBot="1">
      <c r="B15" s="44" t="s">
        <v>27</v>
      </c>
      <c r="C15" s="45" t="s">
        <v>4</v>
      </c>
      <c r="D15" s="45">
        <v>1</v>
      </c>
      <c r="E15" s="46">
        <f>K15*$C$5*D15</f>
        <v>0.25</v>
      </c>
      <c r="F15" s="46">
        <f>L15*$G$5*D15</f>
        <v>9.9666666666666667E-2</v>
      </c>
      <c r="G15" s="46">
        <f>M15*$D15</f>
        <v>0.08</v>
      </c>
      <c r="H15" s="46">
        <f>N15*$D15</f>
        <v>1.4545454545454548</v>
      </c>
      <c r="I15" s="47">
        <f>SUM(E15:H15)</f>
        <v>1.8842121212121214</v>
      </c>
      <c r="K15" s="48">
        <v>2.5000000000000001E-2</v>
      </c>
      <c r="L15" s="48">
        <v>3.833333333333333E-2</v>
      </c>
      <c r="M15" s="49">
        <v>0.08</v>
      </c>
      <c r="N15" s="49">
        <v>1.4545454545454548</v>
      </c>
    </row>
    <row r="16" spans="2:14" ht="13.5" customHeight="1" thickBot="1">
      <c r="B16" s="44" t="s">
        <v>28</v>
      </c>
      <c r="C16" s="45" t="s">
        <v>4</v>
      </c>
      <c r="D16" s="45">
        <v>4</v>
      </c>
      <c r="E16" s="46">
        <f t="shared" ref="E16:E28" si="0">K16*$C$5*D16</f>
        <v>6</v>
      </c>
      <c r="F16" s="46">
        <f t="shared" ref="F16:F28" si="1">L16*$G$5*D16</f>
        <v>0</v>
      </c>
      <c r="G16" s="46">
        <f t="shared" ref="G16:H28" si="2">M16*$D16</f>
        <v>0</v>
      </c>
      <c r="H16" s="46">
        <f t="shared" si="2"/>
        <v>0</v>
      </c>
      <c r="I16" s="47">
        <f t="shared" ref="I16:I28" si="3">SUM(E16:H16)</f>
        <v>6</v>
      </c>
      <c r="K16" s="48">
        <v>0.15</v>
      </c>
      <c r="L16" s="48">
        <v>0</v>
      </c>
      <c r="M16" s="49">
        <v>0</v>
      </c>
      <c r="N16" s="49">
        <v>0</v>
      </c>
    </row>
    <row r="17" spans="2:14" ht="13.5" customHeight="1" thickBot="1">
      <c r="B17" s="44" t="s">
        <v>29</v>
      </c>
      <c r="C17" s="45" t="s">
        <v>4</v>
      </c>
      <c r="D17" s="45">
        <v>3</v>
      </c>
      <c r="E17" s="46">
        <f t="shared" si="0"/>
        <v>3</v>
      </c>
      <c r="F17" s="46">
        <f t="shared" si="1"/>
        <v>0</v>
      </c>
      <c r="G17" s="46">
        <f t="shared" si="2"/>
        <v>0</v>
      </c>
      <c r="H17" s="46">
        <f t="shared" si="2"/>
        <v>0</v>
      </c>
      <c r="I17" s="47">
        <f t="shared" si="3"/>
        <v>3</v>
      </c>
      <c r="K17" s="48">
        <v>0.1</v>
      </c>
      <c r="L17" s="48">
        <v>0</v>
      </c>
      <c r="M17" s="49">
        <v>0</v>
      </c>
      <c r="N17" s="49">
        <v>0</v>
      </c>
    </row>
    <row r="18" spans="2:14" ht="13.5" customHeight="1" thickBot="1">
      <c r="B18" s="44" t="s">
        <v>30</v>
      </c>
      <c r="C18" s="45" t="s">
        <v>4</v>
      </c>
      <c r="D18" s="45">
        <v>1</v>
      </c>
      <c r="E18" s="46">
        <f t="shared" si="0"/>
        <v>0.25</v>
      </c>
      <c r="F18" s="46">
        <f t="shared" si="1"/>
        <v>0</v>
      </c>
      <c r="G18" s="46">
        <f t="shared" si="2"/>
        <v>0</v>
      </c>
      <c r="H18" s="46">
        <f t="shared" si="2"/>
        <v>0</v>
      </c>
      <c r="I18" s="47">
        <f t="shared" si="3"/>
        <v>0.25</v>
      </c>
      <c r="K18" s="48">
        <v>2.5000000000000001E-2</v>
      </c>
      <c r="L18" s="48">
        <v>0</v>
      </c>
      <c r="M18" s="49">
        <v>0</v>
      </c>
      <c r="N18" s="49">
        <v>0</v>
      </c>
    </row>
    <row r="19" spans="2:14" ht="13.5" customHeight="1" thickBot="1">
      <c r="B19" s="44" t="s">
        <v>31</v>
      </c>
      <c r="C19" s="45" t="s">
        <v>4</v>
      </c>
      <c r="D19" s="45">
        <v>10</v>
      </c>
      <c r="E19" s="46">
        <f t="shared" si="0"/>
        <v>0.10833333333333334</v>
      </c>
      <c r="F19" s="46">
        <f t="shared" si="1"/>
        <v>0</v>
      </c>
      <c r="G19" s="46">
        <f t="shared" si="2"/>
        <v>0</v>
      </c>
      <c r="H19" s="46">
        <f t="shared" si="2"/>
        <v>0</v>
      </c>
      <c r="I19" s="47">
        <f t="shared" si="3"/>
        <v>0.10833333333333334</v>
      </c>
      <c r="K19" s="48">
        <v>1.0833333333333333E-3</v>
      </c>
      <c r="L19" s="48">
        <v>0</v>
      </c>
      <c r="M19" s="49">
        <v>0</v>
      </c>
      <c r="N19" s="49">
        <v>0</v>
      </c>
    </row>
    <row r="20" spans="2:14" ht="13.5" customHeight="1" thickBot="1">
      <c r="B20" s="44" t="s">
        <v>91</v>
      </c>
      <c r="C20" s="45" t="s">
        <v>4</v>
      </c>
      <c r="D20" s="45">
        <v>12</v>
      </c>
      <c r="E20" s="46">
        <f t="shared" si="0"/>
        <v>37.5</v>
      </c>
      <c r="F20" s="46">
        <f t="shared" si="1"/>
        <v>0</v>
      </c>
      <c r="G20" s="46">
        <f t="shared" si="2"/>
        <v>0</v>
      </c>
      <c r="H20" s="46">
        <f t="shared" si="2"/>
        <v>0</v>
      </c>
      <c r="I20" s="47">
        <f t="shared" si="3"/>
        <v>37.5</v>
      </c>
      <c r="K20" s="48">
        <v>0.3125</v>
      </c>
      <c r="L20" s="48">
        <v>0</v>
      </c>
      <c r="M20" s="49">
        <v>0</v>
      </c>
      <c r="N20" s="49">
        <v>0</v>
      </c>
    </row>
    <row r="21" spans="2:14" ht="13.5" customHeight="1" thickBot="1">
      <c r="B21" s="44" t="s">
        <v>34</v>
      </c>
      <c r="C21" s="45" t="s">
        <v>4</v>
      </c>
      <c r="D21" s="45">
        <v>12</v>
      </c>
      <c r="E21" s="46">
        <f t="shared" si="0"/>
        <v>18</v>
      </c>
      <c r="F21" s="46">
        <f t="shared" si="1"/>
        <v>0</v>
      </c>
      <c r="G21" s="46">
        <f t="shared" si="2"/>
        <v>0</v>
      </c>
      <c r="H21" s="46">
        <f t="shared" si="2"/>
        <v>0</v>
      </c>
      <c r="I21" s="47">
        <f t="shared" si="3"/>
        <v>18</v>
      </c>
      <c r="K21" s="48">
        <v>0.15</v>
      </c>
      <c r="L21" s="48">
        <v>0</v>
      </c>
      <c r="M21" s="49">
        <v>0</v>
      </c>
      <c r="N21" s="49">
        <v>0</v>
      </c>
    </row>
    <row r="22" spans="2:14" ht="13.5" customHeight="1" thickBot="1">
      <c r="B22" s="44" t="s">
        <v>36</v>
      </c>
      <c r="C22" s="45" t="s">
        <v>4</v>
      </c>
      <c r="D22" s="45">
        <v>4</v>
      </c>
      <c r="E22" s="46">
        <f t="shared" si="0"/>
        <v>6.5</v>
      </c>
      <c r="F22" s="46">
        <f t="shared" si="1"/>
        <v>0</v>
      </c>
      <c r="G22" s="46">
        <f t="shared" si="2"/>
        <v>0</v>
      </c>
      <c r="H22" s="46">
        <f t="shared" si="2"/>
        <v>0</v>
      </c>
      <c r="I22" s="47">
        <f t="shared" si="3"/>
        <v>6.5</v>
      </c>
      <c r="K22" s="48">
        <v>0.16250000000000001</v>
      </c>
      <c r="L22" s="48">
        <v>0</v>
      </c>
      <c r="M22" s="49">
        <v>0</v>
      </c>
      <c r="N22" s="49">
        <v>0</v>
      </c>
    </row>
    <row r="23" spans="2:14" ht="13.5" customHeight="1" thickBot="1">
      <c r="B23" s="44">
        <v>0</v>
      </c>
      <c r="C23" s="45" t="s">
        <v>37</v>
      </c>
      <c r="D23" s="45">
        <v>0</v>
      </c>
      <c r="E23" s="46">
        <f t="shared" si="0"/>
        <v>0</v>
      </c>
      <c r="F23" s="46">
        <f t="shared" si="1"/>
        <v>0</v>
      </c>
      <c r="G23" s="46">
        <f t="shared" si="2"/>
        <v>0</v>
      </c>
      <c r="H23" s="46">
        <f t="shared" si="2"/>
        <v>0</v>
      </c>
      <c r="I23" s="47">
        <f t="shared" si="3"/>
        <v>0</v>
      </c>
      <c r="K23" s="48">
        <v>0</v>
      </c>
      <c r="L23" s="48">
        <v>0</v>
      </c>
      <c r="M23" s="49">
        <v>0</v>
      </c>
      <c r="N23" s="49">
        <v>0</v>
      </c>
    </row>
    <row r="24" spans="2:14" ht="13.5" customHeight="1" thickBot="1">
      <c r="B24" s="44">
        <v>0</v>
      </c>
      <c r="C24" s="45" t="s">
        <v>37</v>
      </c>
      <c r="D24" s="45">
        <v>0</v>
      </c>
      <c r="E24" s="46">
        <f t="shared" si="0"/>
        <v>0</v>
      </c>
      <c r="F24" s="46">
        <f t="shared" si="1"/>
        <v>0</v>
      </c>
      <c r="G24" s="46">
        <f t="shared" si="2"/>
        <v>0</v>
      </c>
      <c r="H24" s="46">
        <f t="shared" si="2"/>
        <v>0</v>
      </c>
      <c r="I24" s="47">
        <f t="shared" si="3"/>
        <v>0</v>
      </c>
      <c r="K24" s="48">
        <v>0</v>
      </c>
      <c r="L24" s="48">
        <v>0</v>
      </c>
      <c r="M24" s="49">
        <v>0</v>
      </c>
      <c r="N24" s="49">
        <v>0</v>
      </c>
    </row>
    <row r="25" spans="2:14" ht="13.5" customHeight="1" thickBot="1">
      <c r="B25" s="44">
        <v>0</v>
      </c>
      <c r="C25" s="45" t="s">
        <v>37</v>
      </c>
      <c r="D25" s="45">
        <v>0</v>
      </c>
      <c r="E25" s="46">
        <f t="shared" si="0"/>
        <v>0</v>
      </c>
      <c r="F25" s="46">
        <f t="shared" si="1"/>
        <v>0</v>
      </c>
      <c r="G25" s="46">
        <f t="shared" si="2"/>
        <v>0</v>
      </c>
      <c r="H25" s="46">
        <f t="shared" si="2"/>
        <v>0</v>
      </c>
      <c r="I25" s="47">
        <f t="shared" si="3"/>
        <v>0</v>
      </c>
      <c r="K25" s="48">
        <v>0</v>
      </c>
      <c r="L25" s="48">
        <v>0</v>
      </c>
      <c r="M25" s="49">
        <v>0</v>
      </c>
      <c r="N25" s="49">
        <v>0</v>
      </c>
    </row>
    <row r="26" spans="2:14" ht="13.5" customHeight="1" thickBot="1">
      <c r="B26" s="44">
        <v>0</v>
      </c>
      <c r="C26" s="45" t="s">
        <v>37</v>
      </c>
      <c r="D26" s="45">
        <v>0</v>
      </c>
      <c r="E26" s="46">
        <f t="shared" si="0"/>
        <v>0</v>
      </c>
      <c r="F26" s="46">
        <f t="shared" si="1"/>
        <v>0</v>
      </c>
      <c r="G26" s="46">
        <f t="shared" si="2"/>
        <v>0</v>
      </c>
      <c r="H26" s="46">
        <f t="shared" si="2"/>
        <v>0</v>
      </c>
      <c r="I26" s="47">
        <f t="shared" si="3"/>
        <v>0</v>
      </c>
      <c r="K26" s="48">
        <v>0</v>
      </c>
      <c r="L26" s="48">
        <v>0</v>
      </c>
      <c r="M26" s="49">
        <v>0</v>
      </c>
      <c r="N26" s="49">
        <v>0</v>
      </c>
    </row>
    <row r="27" spans="2:14" ht="13.5" customHeight="1" thickBot="1">
      <c r="B27" s="44">
        <v>0</v>
      </c>
      <c r="C27" s="45" t="s">
        <v>37</v>
      </c>
      <c r="D27" s="45">
        <v>0</v>
      </c>
      <c r="E27" s="46">
        <f t="shared" si="0"/>
        <v>0</v>
      </c>
      <c r="F27" s="46">
        <f t="shared" si="1"/>
        <v>0</v>
      </c>
      <c r="G27" s="46">
        <f t="shared" si="2"/>
        <v>0</v>
      </c>
      <c r="H27" s="46">
        <f t="shared" si="2"/>
        <v>0</v>
      </c>
      <c r="I27" s="47">
        <f t="shared" si="3"/>
        <v>0</v>
      </c>
      <c r="K27" s="48">
        <v>0</v>
      </c>
      <c r="L27" s="48">
        <v>0</v>
      </c>
      <c r="M27" s="49">
        <v>0</v>
      </c>
      <c r="N27" s="49">
        <v>0</v>
      </c>
    </row>
    <row r="28" spans="2:14" ht="13.5" customHeight="1" thickBot="1">
      <c r="B28" s="44">
        <v>0</v>
      </c>
      <c r="C28" s="45" t="s">
        <v>37</v>
      </c>
      <c r="D28" s="45">
        <v>0</v>
      </c>
      <c r="E28" s="46">
        <f t="shared" si="0"/>
        <v>0</v>
      </c>
      <c r="F28" s="46">
        <f t="shared" si="1"/>
        <v>0</v>
      </c>
      <c r="G28" s="46">
        <f t="shared" si="2"/>
        <v>0</v>
      </c>
      <c r="H28" s="46">
        <f t="shared" si="2"/>
        <v>0</v>
      </c>
      <c r="I28" s="47">
        <f t="shared" si="3"/>
        <v>0</v>
      </c>
      <c r="K28" s="48">
        <v>0</v>
      </c>
      <c r="L28" s="48">
        <v>0</v>
      </c>
      <c r="M28" s="49">
        <v>0</v>
      </c>
      <c r="N28" s="49">
        <v>0</v>
      </c>
    </row>
    <row r="29" spans="2:14" ht="5.25" customHeight="1" thickBot="1">
      <c r="B29" s="50"/>
      <c r="C29" s="51"/>
      <c r="D29" s="51"/>
      <c r="E29" s="52"/>
      <c r="F29" s="52"/>
      <c r="G29" s="52"/>
      <c r="H29" s="52"/>
      <c r="I29" s="52"/>
    </row>
    <row r="30" spans="2:14" ht="12" customHeight="1" thickTop="1">
      <c r="B30" s="24" t="s">
        <v>38</v>
      </c>
      <c r="C30" s="24"/>
      <c r="D30" s="1"/>
      <c r="E30" s="53">
        <f>SUM(E15:E29)</f>
        <v>71.608333333333334</v>
      </c>
      <c r="F30" s="53">
        <f t="shared" ref="F30:I30" si="4">SUM(F15:F29)</f>
        <v>9.9666666666666667E-2</v>
      </c>
      <c r="G30" s="53">
        <f t="shared" si="4"/>
        <v>0.08</v>
      </c>
      <c r="H30" s="53">
        <f t="shared" si="4"/>
        <v>1.4545454545454548</v>
      </c>
      <c r="I30" s="53">
        <f t="shared" si="4"/>
        <v>73.24254545454545</v>
      </c>
    </row>
    <row r="31" spans="2:14" ht="13.5" customHeight="1">
      <c r="B31" s="24"/>
      <c r="C31" s="24"/>
      <c r="D31" s="1"/>
      <c r="E31" s="53"/>
      <c r="F31" s="53"/>
      <c r="G31" s="53"/>
      <c r="H31" s="53"/>
      <c r="I31" s="53"/>
    </row>
    <row r="32" spans="2:14" ht="12.75">
      <c r="B32" s="96" t="s">
        <v>39</v>
      </c>
      <c r="C32" s="98" t="s">
        <v>40</v>
      </c>
      <c r="D32" s="99"/>
      <c r="E32" s="87" t="s">
        <v>41</v>
      </c>
      <c r="F32" s="88"/>
      <c r="G32" s="89"/>
      <c r="H32" s="92" t="s">
        <v>42</v>
      </c>
      <c r="I32" s="92"/>
    </row>
    <row r="33" spans="2:9" ht="39" thickBot="1">
      <c r="B33" s="97"/>
      <c r="C33" s="100"/>
      <c r="D33" s="101"/>
      <c r="E33" s="54" t="s">
        <v>43</v>
      </c>
      <c r="F33" s="55" t="s">
        <v>44</v>
      </c>
      <c r="G33" s="56" t="s">
        <v>45</v>
      </c>
      <c r="H33" s="57" t="s">
        <v>46</v>
      </c>
      <c r="I33" s="57" t="str">
        <f>CONCATENATE("Total per ",$C$4)</f>
        <v>Total per Bed</v>
      </c>
    </row>
    <row r="34" spans="2:9" ht="14.25" thickTop="1" thickBot="1">
      <c r="B34" s="44" t="s">
        <v>92</v>
      </c>
      <c r="C34" s="58" t="s">
        <v>48</v>
      </c>
      <c r="D34" s="58">
        <v>0</v>
      </c>
      <c r="E34" s="59">
        <v>1</v>
      </c>
      <c r="F34" s="60">
        <v>8</v>
      </c>
      <c r="G34" s="61" t="s">
        <v>4</v>
      </c>
      <c r="H34" s="60">
        <v>0.9</v>
      </c>
      <c r="I34" s="62">
        <f>E34*F34*H34</f>
        <v>7.2</v>
      </c>
    </row>
    <row r="35" spans="2:9" thickBot="1">
      <c r="B35" s="44" t="s">
        <v>50</v>
      </c>
      <c r="C35" s="5" t="s">
        <v>51</v>
      </c>
      <c r="D35" s="5">
        <v>0</v>
      </c>
      <c r="E35" s="59">
        <v>1</v>
      </c>
      <c r="F35" s="60">
        <v>48</v>
      </c>
      <c r="G35" s="61" t="s">
        <v>4</v>
      </c>
      <c r="H35" s="60">
        <v>0.18</v>
      </c>
      <c r="I35" s="63">
        <f t="shared" ref="I35:I48" si="5">E35*F35*H35</f>
        <v>8.64</v>
      </c>
    </row>
    <row r="36" spans="2:9" thickBot="1">
      <c r="B36" s="44" t="s">
        <v>57</v>
      </c>
      <c r="C36" s="5" t="s">
        <v>51</v>
      </c>
      <c r="D36" s="5">
        <v>0</v>
      </c>
      <c r="E36" s="59">
        <v>1</v>
      </c>
      <c r="F36" s="60">
        <v>4</v>
      </c>
      <c r="G36" s="61" t="s">
        <v>58</v>
      </c>
      <c r="H36" s="60">
        <v>0.04</v>
      </c>
      <c r="I36" s="63">
        <f t="shared" si="5"/>
        <v>0.16</v>
      </c>
    </row>
    <row r="37" spans="2:9" thickBot="1">
      <c r="B37" s="44" t="s">
        <v>61</v>
      </c>
      <c r="C37" s="5" t="s">
        <v>62</v>
      </c>
      <c r="D37" s="5">
        <v>0</v>
      </c>
      <c r="E37" s="59">
        <v>1</v>
      </c>
      <c r="F37" s="60">
        <v>45</v>
      </c>
      <c r="G37" s="61" t="s">
        <v>58</v>
      </c>
      <c r="H37" s="60">
        <v>0.01</v>
      </c>
      <c r="I37" s="63">
        <f t="shared" si="5"/>
        <v>0.45</v>
      </c>
    </row>
    <row r="38" spans="2:9" thickBot="1">
      <c r="B38" s="44" t="s">
        <v>52</v>
      </c>
      <c r="C38" s="5" t="s">
        <v>53</v>
      </c>
      <c r="D38" s="5">
        <v>0</v>
      </c>
      <c r="E38" s="59">
        <v>1</v>
      </c>
      <c r="F38" s="60">
        <v>1</v>
      </c>
      <c r="G38" s="61" t="s">
        <v>54</v>
      </c>
      <c r="H38" s="60">
        <v>5</v>
      </c>
      <c r="I38" s="64">
        <f t="shared" si="5"/>
        <v>5</v>
      </c>
    </row>
    <row r="39" spans="2:9" thickBot="1">
      <c r="B39" s="44">
        <v>0</v>
      </c>
      <c r="C39" s="5" t="s">
        <v>37</v>
      </c>
      <c r="D39" s="5">
        <v>0</v>
      </c>
      <c r="E39" s="59">
        <v>0</v>
      </c>
      <c r="F39" s="60">
        <v>0</v>
      </c>
      <c r="G39" s="61">
        <v>0</v>
      </c>
      <c r="H39" s="60">
        <v>0</v>
      </c>
      <c r="I39" s="64">
        <f t="shared" si="5"/>
        <v>0</v>
      </c>
    </row>
    <row r="40" spans="2:9" thickBot="1">
      <c r="B40" s="44">
        <v>0</v>
      </c>
      <c r="C40" s="5" t="s">
        <v>37</v>
      </c>
      <c r="D40" s="5">
        <v>0</v>
      </c>
      <c r="E40" s="59">
        <v>0</v>
      </c>
      <c r="F40" s="60">
        <v>0</v>
      </c>
      <c r="G40" s="61">
        <v>0</v>
      </c>
      <c r="H40" s="60">
        <v>0</v>
      </c>
      <c r="I40" s="64">
        <f t="shared" si="5"/>
        <v>0</v>
      </c>
    </row>
    <row r="41" spans="2:9" thickBot="1">
      <c r="B41" s="44">
        <v>0</v>
      </c>
      <c r="C41" s="5" t="s">
        <v>37</v>
      </c>
      <c r="D41" s="5">
        <v>0</v>
      </c>
      <c r="E41" s="59">
        <v>0</v>
      </c>
      <c r="F41" s="60">
        <v>0</v>
      </c>
      <c r="G41" s="61">
        <v>0</v>
      </c>
      <c r="H41" s="60">
        <v>0</v>
      </c>
      <c r="I41" s="64">
        <f t="shared" si="5"/>
        <v>0</v>
      </c>
    </row>
    <row r="42" spans="2:9" thickBot="1">
      <c r="B42" s="44">
        <v>0</v>
      </c>
      <c r="C42" s="5" t="s">
        <v>37</v>
      </c>
      <c r="D42" s="5">
        <v>0</v>
      </c>
      <c r="E42" s="59">
        <v>0</v>
      </c>
      <c r="F42" s="60">
        <v>0</v>
      </c>
      <c r="G42" s="61">
        <v>0</v>
      </c>
      <c r="H42" s="60">
        <v>0</v>
      </c>
      <c r="I42" s="64">
        <f t="shared" si="5"/>
        <v>0</v>
      </c>
    </row>
    <row r="43" spans="2:9" thickBot="1">
      <c r="B43" s="44">
        <v>0</v>
      </c>
      <c r="C43" s="5" t="s">
        <v>37</v>
      </c>
      <c r="D43" s="5">
        <v>0</v>
      </c>
      <c r="E43" s="59">
        <v>0</v>
      </c>
      <c r="F43" s="60">
        <v>0</v>
      </c>
      <c r="G43" s="61">
        <v>0</v>
      </c>
      <c r="H43" s="60">
        <v>0</v>
      </c>
      <c r="I43" s="64">
        <f t="shared" si="5"/>
        <v>0</v>
      </c>
    </row>
    <row r="44" spans="2:9" thickBot="1">
      <c r="B44" s="44">
        <v>0</v>
      </c>
      <c r="C44" s="5" t="s">
        <v>37</v>
      </c>
      <c r="D44" s="5">
        <v>0</v>
      </c>
      <c r="E44" s="59">
        <v>0</v>
      </c>
      <c r="F44" s="60">
        <v>0</v>
      </c>
      <c r="G44" s="61">
        <v>0</v>
      </c>
      <c r="H44" s="60">
        <v>0</v>
      </c>
      <c r="I44" s="64">
        <f t="shared" si="5"/>
        <v>0</v>
      </c>
    </row>
    <row r="45" spans="2:9" thickBot="1">
      <c r="B45" s="44">
        <v>0</v>
      </c>
      <c r="C45" s="5" t="s">
        <v>37</v>
      </c>
      <c r="D45" s="5">
        <v>0</v>
      </c>
      <c r="E45" s="59">
        <v>0</v>
      </c>
      <c r="F45" s="60">
        <v>0</v>
      </c>
      <c r="G45" s="61">
        <v>0</v>
      </c>
      <c r="H45" s="60">
        <v>0</v>
      </c>
      <c r="I45" s="64">
        <f t="shared" si="5"/>
        <v>0</v>
      </c>
    </row>
    <row r="46" spans="2:9" thickBot="1">
      <c r="B46" s="44">
        <v>0</v>
      </c>
      <c r="C46" s="5" t="s">
        <v>37</v>
      </c>
      <c r="D46" s="5">
        <v>0</v>
      </c>
      <c r="E46" s="59">
        <v>0</v>
      </c>
      <c r="F46" s="60">
        <v>0</v>
      </c>
      <c r="G46" s="61">
        <v>0</v>
      </c>
      <c r="H46" s="60">
        <v>0</v>
      </c>
      <c r="I46" s="64">
        <f t="shared" si="5"/>
        <v>0</v>
      </c>
    </row>
    <row r="47" spans="2:9" thickBot="1">
      <c r="B47" s="44">
        <v>0</v>
      </c>
      <c r="C47" s="5" t="s">
        <v>37</v>
      </c>
      <c r="D47" s="5">
        <v>0</v>
      </c>
      <c r="E47" s="59">
        <v>0</v>
      </c>
      <c r="F47" s="60">
        <v>0</v>
      </c>
      <c r="G47" s="61">
        <v>0</v>
      </c>
      <c r="H47" s="60">
        <v>0</v>
      </c>
      <c r="I47" s="64">
        <f t="shared" si="5"/>
        <v>0</v>
      </c>
    </row>
    <row r="48" spans="2:9" thickBot="1">
      <c r="B48" s="44">
        <v>0</v>
      </c>
      <c r="C48" s="5" t="s">
        <v>37</v>
      </c>
      <c r="D48" s="5">
        <v>0</v>
      </c>
      <c r="E48" s="59">
        <v>0</v>
      </c>
      <c r="F48" s="60">
        <v>0</v>
      </c>
      <c r="G48" s="61">
        <v>0</v>
      </c>
      <c r="H48" s="60">
        <v>0</v>
      </c>
      <c r="I48" s="64">
        <f t="shared" si="5"/>
        <v>0</v>
      </c>
    </row>
    <row r="49" spans="2:9" thickBot="1">
      <c r="B49" s="52"/>
      <c r="C49" s="65" t="s">
        <v>37</v>
      </c>
      <c r="D49" s="66"/>
      <c r="E49" s="67"/>
      <c r="F49" s="52" t="s">
        <v>37</v>
      </c>
      <c r="G49" s="52" t="s">
        <v>37</v>
      </c>
      <c r="H49" s="66" t="s">
        <v>37</v>
      </c>
      <c r="I49" s="66"/>
    </row>
    <row r="50" spans="2:9" thickTop="1">
      <c r="B50" s="24" t="s">
        <v>63</v>
      </c>
      <c r="C50" s="1"/>
      <c r="D50" s="53"/>
      <c r="E50" s="1"/>
      <c r="F50" s="1"/>
      <c r="G50" s="1"/>
      <c r="H50" s="53"/>
      <c r="I50" s="53">
        <f>SUM(I34:I49)</f>
        <v>21.45</v>
      </c>
    </row>
    <row r="51" spans="2:9" ht="12.75">
      <c r="B51" s="1"/>
      <c r="C51" s="1"/>
      <c r="D51" s="1"/>
      <c r="E51" s="1"/>
      <c r="F51" s="1"/>
      <c r="G51" s="1"/>
      <c r="H51" s="1"/>
      <c r="I51" s="1"/>
    </row>
    <row r="52" spans="2:9" ht="12.75">
      <c r="B52" s="1"/>
      <c r="C52" s="1"/>
      <c r="D52" s="1"/>
      <c r="E52" s="1"/>
      <c r="F52" s="1"/>
      <c r="G52" s="1"/>
      <c r="H52" s="68" t="s">
        <v>12</v>
      </c>
      <c r="I52" s="68" t="s">
        <v>13</v>
      </c>
    </row>
    <row r="53" spans="2:9" ht="12.75">
      <c r="B53" s="24" t="s">
        <v>64</v>
      </c>
      <c r="C53" s="1"/>
      <c r="D53" s="1"/>
      <c r="E53" s="1"/>
      <c r="F53" s="1"/>
      <c r="G53" s="1"/>
      <c r="H53" s="69">
        <f>I50+I30</f>
        <v>94.692545454545453</v>
      </c>
      <c r="I53" s="69">
        <f>I50+G30+F30+E30</f>
        <v>93.238</v>
      </c>
    </row>
    <row r="54" spans="2:9" ht="12.75">
      <c r="B54" s="70" t="s">
        <v>65</v>
      </c>
      <c r="C54" s="1" t="s">
        <v>66</v>
      </c>
      <c r="D54" s="1"/>
      <c r="E54" s="71" t="s">
        <v>67</v>
      </c>
      <c r="F54" s="1"/>
      <c r="G54" s="71" t="s">
        <v>68</v>
      </c>
      <c r="H54" s="72"/>
      <c r="I54" s="72"/>
    </row>
    <row r="55" spans="2:9" ht="12.75">
      <c r="B55" s="70"/>
      <c r="C55" s="53">
        <f>I50+E30+F30</f>
        <v>93.158000000000001</v>
      </c>
      <c r="D55" s="1"/>
      <c r="E55" s="73">
        <v>0.08</v>
      </c>
      <c r="F55" s="74"/>
      <c r="G55" s="75">
        <v>8</v>
      </c>
      <c r="H55" s="76">
        <f>C55*E55*G55/12</f>
        <v>4.9684266666666668</v>
      </c>
      <c r="I55" s="76">
        <f>H55</f>
        <v>4.9684266666666668</v>
      </c>
    </row>
    <row r="56" spans="2:9" ht="12.75">
      <c r="B56" s="24" t="s">
        <v>69</v>
      </c>
      <c r="C56" s="1"/>
      <c r="D56" s="1"/>
      <c r="E56" s="1"/>
      <c r="F56" s="1"/>
      <c r="G56" s="1"/>
      <c r="H56" s="76">
        <f>SUM(H53:H55)</f>
        <v>99.660972121212126</v>
      </c>
      <c r="I56" s="76">
        <f>SUM(I53:I55)</f>
        <v>98.206426666666673</v>
      </c>
    </row>
    <row r="57" spans="2:9" ht="12.75">
      <c r="B57" s="1"/>
      <c r="C57" s="1"/>
      <c r="D57" s="1"/>
      <c r="E57" s="1"/>
      <c r="F57" s="1"/>
      <c r="G57" s="1"/>
      <c r="H57" s="72"/>
      <c r="I57" s="72"/>
    </row>
    <row r="58" spans="2:9" ht="12.75">
      <c r="B58" s="24" t="s">
        <v>70</v>
      </c>
      <c r="C58" s="77" t="s">
        <v>14</v>
      </c>
      <c r="D58" s="1"/>
      <c r="E58" s="1"/>
      <c r="F58" s="1"/>
      <c r="G58" s="1"/>
      <c r="H58" s="78">
        <v>37.00876850438425</v>
      </c>
      <c r="I58" s="78">
        <v>37.00876850438425</v>
      </c>
    </row>
    <row r="59" spans="2:9" ht="12.75">
      <c r="B59" s="24"/>
      <c r="C59" s="1"/>
      <c r="D59" s="1"/>
      <c r="E59" s="1"/>
      <c r="F59" s="1"/>
      <c r="G59" s="1"/>
      <c r="H59" s="79"/>
      <c r="I59" s="79"/>
    </row>
    <row r="60" spans="2:9" ht="12.75">
      <c r="B60" s="24" t="s">
        <v>71</v>
      </c>
      <c r="C60" s="1"/>
      <c r="D60" s="1"/>
      <c r="E60" s="1"/>
      <c r="F60" s="1"/>
      <c r="G60" s="1"/>
      <c r="H60" s="76"/>
      <c r="I60" s="79"/>
    </row>
    <row r="61" spans="2:9" ht="12.75">
      <c r="B61" s="1"/>
      <c r="C61" s="41" t="s">
        <v>72</v>
      </c>
      <c r="D61" s="1"/>
      <c r="E61" s="1"/>
      <c r="F61" s="1"/>
      <c r="G61" s="1"/>
      <c r="H61" s="78">
        <v>1.8365472910927456E-2</v>
      </c>
      <c r="I61" s="78">
        <v>1.8365472910927456E-2</v>
      </c>
    </row>
    <row r="62" spans="2:9" ht="12.75">
      <c r="B62" s="1"/>
      <c r="C62" s="41" t="s">
        <v>73</v>
      </c>
      <c r="D62" s="1"/>
      <c r="E62" s="1"/>
      <c r="F62" s="1"/>
      <c r="G62" s="1"/>
      <c r="H62" s="78">
        <v>0.11019283746556474</v>
      </c>
      <c r="I62" s="80"/>
    </row>
    <row r="63" spans="2:9" ht="12.75">
      <c r="B63" s="24"/>
      <c r="C63" s="41" t="s">
        <v>74</v>
      </c>
      <c r="D63" s="1"/>
      <c r="E63" s="1"/>
      <c r="F63" s="1"/>
      <c r="G63" s="1"/>
      <c r="H63" s="78">
        <v>0</v>
      </c>
      <c r="I63" s="78">
        <v>0</v>
      </c>
    </row>
    <row r="64" spans="2:9" ht="12.75">
      <c r="B64" s="24"/>
      <c r="C64" s="41" t="s">
        <v>75</v>
      </c>
      <c r="D64" s="1"/>
      <c r="E64" s="1"/>
      <c r="F64" s="1"/>
      <c r="G64" s="1"/>
      <c r="H64" s="78">
        <v>0</v>
      </c>
      <c r="I64" s="78">
        <v>0</v>
      </c>
    </row>
    <row r="65" spans="2:9" thickBot="1">
      <c r="B65" s="1"/>
      <c r="C65" s="1"/>
      <c r="D65" s="1"/>
      <c r="E65" s="1"/>
      <c r="F65" s="1"/>
      <c r="G65" s="1"/>
      <c r="H65" s="81"/>
      <c r="I65" s="81"/>
    </row>
    <row r="66" spans="2:9" thickTop="1">
      <c r="B66" s="24" t="s">
        <v>76</v>
      </c>
      <c r="C66" s="1"/>
      <c r="D66" s="1"/>
      <c r="E66" s="1"/>
      <c r="F66" s="1"/>
      <c r="G66" s="1"/>
      <c r="H66" s="82">
        <f>SUM(H56:H59)+H63+IF(H64&gt;0,H64,H61+H62)</f>
        <v>136.79829893597287</v>
      </c>
      <c r="I66" s="82">
        <f>SUM(I56:I59)+I63+IF(I64&gt;0,I64,I61+I62)</f>
        <v>135.23356064396185</v>
      </c>
    </row>
    <row r="67" spans="2:9" ht="12.75">
      <c r="B67" s="1"/>
      <c r="C67" s="1"/>
      <c r="D67" s="1"/>
      <c r="E67" s="1"/>
      <c r="F67" s="1"/>
      <c r="G67" s="1"/>
      <c r="H67" s="1"/>
      <c r="I67" s="1"/>
    </row>
    <row r="68" spans="2:9" ht="12.75">
      <c r="B68" s="83"/>
      <c r="C68" s="83"/>
      <c r="D68" s="83"/>
      <c r="E68" s="83"/>
      <c r="F68" s="83"/>
      <c r="G68" s="83"/>
      <c r="H68" s="84"/>
      <c r="I68" s="83"/>
    </row>
    <row r="69" spans="2:9" ht="12.75">
      <c r="B69" s="83"/>
      <c r="C69" s="83"/>
      <c r="D69" s="83"/>
      <c r="E69" s="83"/>
      <c r="F69" s="83"/>
      <c r="G69" s="83"/>
      <c r="H69" s="84"/>
      <c r="I69" s="83"/>
    </row>
    <row r="70" spans="2:9" ht="12.75"/>
  </sheetData>
  <sheetProtection sheet="1" objects="1" scenarios="1"/>
  <mergeCells count="17">
    <mergeCell ref="G13:G14"/>
    <mergeCell ref="H13:H14"/>
    <mergeCell ref="I13:I14"/>
    <mergeCell ref="B32:B33"/>
    <mergeCell ref="C32:D33"/>
    <mergeCell ref="E32:G32"/>
    <mergeCell ref="H32:I32"/>
    <mergeCell ref="B13:B14"/>
    <mergeCell ref="C13:C14"/>
    <mergeCell ref="D13:D14"/>
    <mergeCell ref="E13:E14"/>
    <mergeCell ref="F13:F14"/>
    <mergeCell ref="K8:M8"/>
    <mergeCell ref="D9:F9"/>
    <mergeCell ref="G9:I9"/>
    <mergeCell ref="K9:M9"/>
    <mergeCell ref="K10:M10"/>
  </mergeCells>
  <printOptions horizontalCentered="1" verticalCentered="1"/>
  <pageMargins left="0.7" right="0.7" top="0.75" bottom="0.75" header="0.3" footer="0.3"/>
  <pageSetup scale="74" orientation="portrait" r:id="rId1"/>
  <drawing r:id="rId2"/>
</worksheet>
</file>

<file path=xl/worksheets/sheet8.xml><?xml version="1.0" encoding="utf-8"?>
<worksheet xmlns="http://schemas.openxmlformats.org/spreadsheetml/2006/main" xmlns:r="http://schemas.openxmlformats.org/officeDocument/2006/relationships">
  <sheetPr codeName="Sheet6">
    <pageSetUpPr fitToPage="1"/>
  </sheetPr>
  <dimension ref="B1:N70"/>
  <sheetViews>
    <sheetView showZeros="0" workbookViewId="0"/>
  </sheetViews>
  <sheetFormatPr defaultRowHeight="13.5" customHeight="1"/>
  <cols>
    <col min="1" max="1" width="6" style="2" customWidth="1"/>
    <col min="2" max="2" width="28.85546875" style="2" customWidth="1"/>
    <col min="3" max="4" width="9.140625" style="2"/>
    <col min="5" max="5" width="8.7109375" style="2" customWidth="1"/>
    <col min="6" max="6" width="12.85546875" style="2" customWidth="1"/>
    <col min="7" max="7" width="9.140625" style="2"/>
    <col min="8" max="9" width="11.28515625" style="2" customWidth="1"/>
    <col min="10" max="10" width="4.42578125" style="2" customWidth="1"/>
    <col min="11" max="11" width="11.28515625" style="2" customWidth="1"/>
    <col min="12" max="12" width="10.42578125" style="2" customWidth="1"/>
    <col min="13" max="13" width="9.140625" style="2"/>
    <col min="14" max="14" width="10" style="2" customWidth="1"/>
    <col min="15" max="16384" width="9.140625" style="2"/>
  </cols>
  <sheetData>
    <row r="1" spans="2:14" ht="48.75" customHeight="1">
      <c r="B1" s="1"/>
      <c r="C1" s="1"/>
      <c r="D1" s="1"/>
      <c r="E1" s="1"/>
      <c r="F1" s="1"/>
      <c r="G1" s="1"/>
      <c r="H1" s="1"/>
      <c r="I1" s="1"/>
    </row>
    <row r="2" spans="2:14" ht="13.5" customHeight="1">
      <c r="B2" s="3">
        <v>1</v>
      </c>
      <c r="C2" s="1"/>
      <c r="D2" s="1"/>
      <c r="E2" s="1"/>
      <c r="F2" s="1"/>
      <c r="G2" s="1"/>
      <c r="H2" s="1"/>
      <c r="I2" s="1"/>
    </row>
    <row r="3" spans="2:14" ht="13.5" customHeight="1">
      <c r="B3" s="4" t="s">
        <v>0</v>
      </c>
      <c r="C3" s="5" t="s">
        <v>93</v>
      </c>
      <c r="D3" s="5"/>
      <c r="E3" s="6"/>
      <c r="F3" s="7" t="s">
        <v>2</v>
      </c>
      <c r="G3" s="8">
        <v>2010</v>
      </c>
      <c r="H3" s="1"/>
      <c r="I3" s="1"/>
    </row>
    <row r="4" spans="2:14" ht="13.5" customHeight="1">
      <c r="B4" s="9" t="s">
        <v>3</v>
      </c>
      <c r="C4" s="5" t="s">
        <v>4</v>
      </c>
      <c r="D4" s="9"/>
      <c r="E4" s="10"/>
      <c r="F4" s="7" t="s">
        <v>5</v>
      </c>
      <c r="G4" s="11">
        <v>40</v>
      </c>
      <c r="H4" s="12" t="s">
        <v>6</v>
      </c>
      <c r="I4" s="13"/>
    </row>
    <row r="5" spans="2:14" ht="13.5" customHeight="1">
      <c r="B5" s="9" t="s">
        <v>7</v>
      </c>
      <c r="C5" s="14">
        <v>10</v>
      </c>
      <c r="D5" s="9"/>
      <c r="E5" s="10"/>
      <c r="F5" s="7" t="s">
        <v>8</v>
      </c>
      <c r="G5" s="15">
        <v>2.6</v>
      </c>
      <c r="H5" s="7"/>
      <c r="I5" s="13"/>
    </row>
    <row r="6" spans="2:14" ht="13.5" customHeight="1">
      <c r="B6" s="4"/>
      <c r="C6" s="16"/>
      <c r="D6" s="17"/>
      <c r="E6" s="17"/>
      <c r="F6" s="7"/>
      <c r="G6" s="18"/>
      <c r="H6" s="1"/>
      <c r="I6" s="1"/>
    </row>
    <row r="7" spans="2:14" ht="13.5" customHeight="1">
      <c r="B7" s="19" t="s">
        <v>9</v>
      </c>
      <c r="C7" s="20">
        <v>15</v>
      </c>
      <c r="D7" s="21" t="s">
        <v>10</v>
      </c>
      <c r="E7" s="22" t="s">
        <v>11</v>
      </c>
      <c r="F7" s="23">
        <v>3.5</v>
      </c>
      <c r="G7" s="4"/>
      <c r="H7" s="1"/>
      <c r="I7" s="1"/>
    </row>
    <row r="8" spans="2:14" ht="13.5" customHeight="1">
      <c r="B8" s="24"/>
      <c r="C8" s="25"/>
      <c r="D8" s="21"/>
      <c r="E8" s="21"/>
      <c r="F8" s="21"/>
      <c r="G8" s="21"/>
      <c r="H8" s="21"/>
      <c r="I8" s="1"/>
      <c r="K8" s="86"/>
      <c r="L8" s="86"/>
      <c r="M8" s="86"/>
    </row>
    <row r="9" spans="2:14" ht="13.5" customHeight="1">
      <c r="B9" s="26"/>
      <c r="C9" s="25"/>
      <c r="D9" s="87" t="s">
        <v>12</v>
      </c>
      <c r="E9" s="88"/>
      <c r="F9" s="89"/>
      <c r="G9" s="87" t="s">
        <v>13</v>
      </c>
      <c r="H9" s="88"/>
      <c r="I9" s="89"/>
      <c r="K9" s="86"/>
      <c r="L9" s="86"/>
      <c r="M9" s="86"/>
    </row>
    <row r="10" spans="2:14" ht="13.5" customHeight="1">
      <c r="B10" s="26"/>
      <c r="C10" s="27" t="s">
        <v>14</v>
      </c>
      <c r="D10" s="28" t="s">
        <v>15</v>
      </c>
      <c r="E10" s="29" t="s">
        <v>16</v>
      </c>
      <c r="F10" s="30" t="s">
        <v>17</v>
      </c>
      <c r="G10" s="31" t="s">
        <v>15</v>
      </c>
      <c r="H10" s="32" t="s">
        <v>16</v>
      </c>
      <c r="I10" s="33" t="s">
        <v>17</v>
      </c>
      <c r="K10" s="86"/>
      <c r="L10" s="86"/>
      <c r="M10" s="86"/>
    </row>
    <row r="11" spans="2:14" ht="13.5" customHeight="1">
      <c r="B11" s="24" t="str">
        <f>("Income per "&amp;C4)</f>
        <v>Income per Bed</v>
      </c>
      <c r="C11" s="34">
        <f>C7*F7</f>
        <v>52.5</v>
      </c>
      <c r="D11" s="35">
        <f>H66</f>
        <v>34.97646491985585</v>
      </c>
      <c r="E11" s="36">
        <f>C11-D11</f>
        <v>17.52353508014415</v>
      </c>
      <c r="F11" s="37">
        <f>IF(C7=0,0,D11/C7)</f>
        <v>2.3317643279903901</v>
      </c>
      <c r="G11" s="38">
        <f>I66</f>
        <v>33.411726627844835</v>
      </c>
      <c r="H11" s="39">
        <f>C11-G11</f>
        <v>19.088273372155165</v>
      </c>
      <c r="I11" s="40">
        <f>IF(C7=0,0,G11/C7)</f>
        <v>2.2274484418563225</v>
      </c>
    </row>
    <row r="12" spans="2:14" ht="13.5" customHeight="1">
      <c r="B12" s="41"/>
      <c r="C12" s="1"/>
      <c r="D12" s="1"/>
      <c r="E12" s="1"/>
      <c r="F12" s="1"/>
      <c r="G12" s="1"/>
      <c r="H12" s="1"/>
      <c r="I12" s="1"/>
    </row>
    <row r="13" spans="2:14" ht="13.5" customHeight="1">
      <c r="B13" s="102" t="s">
        <v>18</v>
      </c>
      <c r="C13" s="92" t="s">
        <v>19</v>
      </c>
      <c r="D13" s="94" t="s">
        <v>20</v>
      </c>
      <c r="E13" s="90" t="str">
        <f>CONCATENATE("Labor @ $",'[1]Production Inputs'!D7,"/Hr")</f>
        <v>Labor @ $10/Hr</v>
      </c>
      <c r="F13" s="94" t="str">
        <f>CONCATENATE("Fuel and Lube @ $",'[1]Production Inputs'!D9)</f>
        <v>Fuel and Lube @ $2.6</v>
      </c>
      <c r="G13" s="90" t="s">
        <v>21</v>
      </c>
      <c r="H13" s="92" t="s">
        <v>22</v>
      </c>
      <c r="I13" s="94" t="str">
        <f>CONCATENATE("Total per ",C4)</f>
        <v>Total per Bed</v>
      </c>
      <c r="K13" s="42" t="s">
        <v>23</v>
      </c>
      <c r="L13" s="42"/>
      <c r="M13" s="42"/>
      <c r="N13" s="42"/>
    </row>
    <row r="14" spans="2:14" ht="13.5" customHeight="1" thickBot="1">
      <c r="B14" s="103"/>
      <c r="C14" s="93"/>
      <c r="D14" s="95"/>
      <c r="E14" s="91"/>
      <c r="F14" s="95"/>
      <c r="G14" s="91"/>
      <c r="H14" s="93"/>
      <c r="I14" s="95"/>
      <c r="K14" s="43" t="s">
        <v>24</v>
      </c>
      <c r="L14" s="43" t="s">
        <v>25</v>
      </c>
      <c r="M14" s="43" t="s">
        <v>26</v>
      </c>
      <c r="N14" s="43" t="s">
        <v>22</v>
      </c>
    </row>
    <row r="15" spans="2:14" ht="13.5" customHeight="1" thickTop="1" thickBot="1">
      <c r="B15" s="44" t="s">
        <v>27</v>
      </c>
      <c r="C15" s="45" t="s">
        <v>4</v>
      </c>
      <c r="D15" s="45">
        <v>1</v>
      </c>
      <c r="E15" s="46">
        <f>K15*$C$5*D15</f>
        <v>0.25</v>
      </c>
      <c r="F15" s="46">
        <f>L15*$G$5*D15</f>
        <v>9.9666666666666667E-2</v>
      </c>
      <c r="G15" s="46">
        <f>M15*$D15</f>
        <v>0.08</v>
      </c>
      <c r="H15" s="46">
        <f>N15*$D15</f>
        <v>1.4545454545454548</v>
      </c>
      <c r="I15" s="47">
        <f>SUM(E15:H15)</f>
        <v>1.8842121212121214</v>
      </c>
      <c r="K15" s="48">
        <v>2.5000000000000001E-2</v>
      </c>
      <c r="L15" s="48">
        <v>3.833333333333333E-2</v>
      </c>
      <c r="M15" s="49">
        <v>0.08</v>
      </c>
      <c r="N15" s="49">
        <v>1.4545454545454548</v>
      </c>
    </row>
    <row r="16" spans="2:14" ht="13.5" customHeight="1" thickBot="1">
      <c r="B16" s="44" t="s">
        <v>28</v>
      </c>
      <c r="C16" s="45" t="s">
        <v>4</v>
      </c>
      <c r="D16" s="45">
        <v>2</v>
      </c>
      <c r="E16" s="46">
        <f t="shared" ref="E16:E28" si="0">K16*$C$5*D16</f>
        <v>3</v>
      </c>
      <c r="F16" s="46">
        <f t="shared" ref="F16:F28" si="1">L16*$G$5*D16</f>
        <v>0</v>
      </c>
      <c r="G16" s="46">
        <f t="shared" ref="G16:H28" si="2">M16*$D16</f>
        <v>0</v>
      </c>
      <c r="H16" s="46">
        <f t="shared" si="2"/>
        <v>0</v>
      </c>
      <c r="I16" s="47">
        <f t="shared" ref="I16:I28" si="3">SUM(E16:H16)</f>
        <v>3</v>
      </c>
      <c r="K16" s="48">
        <v>0.15</v>
      </c>
      <c r="L16" s="48">
        <v>0</v>
      </c>
      <c r="M16" s="49">
        <v>0</v>
      </c>
      <c r="N16" s="49">
        <v>0</v>
      </c>
    </row>
    <row r="17" spans="2:14" ht="13.5" customHeight="1" thickBot="1">
      <c r="B17" s="44" t="s">
        <v>29</v>
      </c>
      <c r="C17" s="45" t="s">
        <v>4</v>
      </c>
      <c r="D17" s="45">
        <v>3</v>
      </c>
      <c r="E17" s="46">
        <f t="shared" si="0"/>
        <v>3</v>
      </c>
      <c r="F17" s="46">
        <f t="shared" si="1"/>
        <v>0</v>
      </c>
      <c r="G17" s="46">
        <f t="shared" si="2"/>
        <v>0</v>
      </c>
      <c r="H17" s="46">
        <f t="shared" si="2"/>
        <v>0</v>
      </c>
      <c r="I17" s="47">
        <f t="shared" si="3"/>
        <v>3</v>
      </c>
      <c r="K17" s="48">
        <v>0.1</v>
      </c>
      <c r="L17" s="48">
        <v>0</v>
      </c>
      <c r="M17" s="49">
        <v>0</v>
      </c>
      <c r="N17" s="49">
        <v>0</v>
      </c>
    </row>
    <row r="18" spans="2:14" ht="13.5" customHeight="1" thickBot="1">
      <c r="B18" s="44" t="s">
        <v>30</v>
      </c>
      <c r="C18" s="45" t="s">
        <v>4</v>
      </c>
      <c r="D18" s="45">
        <v>1</v>
      </c>
      <c r="E18" s="46">
        <f t="shared" si="0"/>
        <v>0.25</v>
      </c>
      <c r="F18" s="46">
        <f t="shared" si="1"/>
        <v>0</v>
      </c>
      <c r="G18" s="46">
        <f t="shared" si="2"/>
        <v>0</v>
      </c>
      <c r="H18" s="46">
        <f t="shared" si="2"/>
        <v>0</v>
      </c>
      <c r="I18" s="47">
        <f t="shared" si="3"/>
        <v>0.25</v>
      </c>
      <c r="K18" s="48">
        <v>2.5000000000000001E-2</v>
      </c>
      <c r="L18" s="48">
        <v>0</v>
      </c>
      <c r="M18" s="49">
        <v>0</v>
      </c>
      <c r="N18" s="49">
        <v>0</v>
      </c>
    </row>
    <row r="19" spans="2:14" ht="13.5" customHeight="1" thickBot="1">
      <c r="B19" s="44" t="s">
        <v>31</v>
      </c>
      <c r="C19" s="45" t="s">
        <v>4</v>
      </c>
      <c r="D19" s="45">
        <v>10</v>
      </c>
      <c r="E19" s="46">
        <f t="shared" si="0"/>
        <v>0.10833333333333334</v>
      </c>
      <c r="F19" s="46">
        <f t="shared" si="1"/>
        <v>0</v>
      </c>
      <c r="G19" s="46">
        <f t="shared" si="2"/>
        <v>0</v>
      </c>
      <c r="H19" s="46">
        <f t="shared" si="2"/>
        <v>0</v>
      </c>
      <c r="I19" s="47">
        <f t="shared" si="3"/>
        <v>0.10833333333333334</v>
      </c>
      <c r="K19" s="48">
        <v>1.0833333333333333E-3</v>
      </c>
      <c r="L19" s="48">
        <v>0</v>
      </c>
      <c r="M19" s="49">
        <v>0</v>
      </c>
      <c r="N19" s="49">
        <v>0</v>
      </c>
    </row>
    <row r="20" spans="2:14" ht="13.5" customHeight="1" thickBot="1">
      <c r="B20" s="44" t="s">
        <v>94</v>
      </c>
      <c r="C20" s="45" t="s">
        <v>4</v>
      </c>
      <c r="D20" s="45">
        <v>2</v>
      </c>
      <c r="E20" s="46">
        <f t="shared" si="0"/>
        <v>6.25</v>
      </c>
      <c r="F20" s="46">
        <f t="shared" si="1"/>
        <v>0</v>
      </c>
      <c r="G20" s="46">
        <f t="shared" si="2"/>
        <v>0</v>
      </c>
      <c r="H20" s="46">
        <f t="shared" si="2"/>
        <v>0</v>
      </c>
      <c r="I20" s="47">
        <f t="shared" si="3"/>
        <v>6.25</v>
      </c>
      <c r="K20" s="48">
        <v>0.3125</v>
      </c>
      <c r="L20" s="48">
        <v>0</v>
      </c>
      <c r="M20" s="49">
        <v>0</v>
      </c>
      <c r="N20" s="49">
        <v>0</v>
      </c>
    </row>
    <row r="21" spans="2:14" ht="13.5" customHeight="1" thickBot="1">
      <c r="B21" s="44" t="s">
        <v>34</v>
      </c>
      <c r="C21" s="45" t="s">
        <v>4</v>
      </c>
      <c r="D21" s="45">
        <v>2</v>
      </c>
      <c r="E21" s="46">
        <f t="shared" si="0"/>
        <v>3</v>
      </c>
      <c r="F21" s="46">
        <f t="shared" si="1"/>
        <v>0</v>
      </c>
      <c r="G21" s="46">
        <f t="shared" si="2"/>
        <v>0</v>
      </c>
      <c r="H21" s="46">
        <f t="shared" si="2"/>
        <v>0</v>
      </c>
      <c r="I21" s="47">
        <f t="shared" si="3"/>
        <v>3</v>
      </c>
      <c r="K21" s="48">
        <v>0.15</v>
      </c>
      <c r="L21" s="48">
        <v>0</v>
      </c>
      <c r="M21" s="49">
        <v>0</v>
      </c>
      <c r="N21" s="49">
        <v>0</v>
      </c>
    </row>
    <row r="22" spans="2:14" ht="13.5" customHeight="1" thickBot="1">
      <c r="B22" s="44" t="s">
        <v>36</v>
      </c>
      <c r="C22" s="45" t="s">
        <v>4</v>
      </c>
      <c r="D22" s="45">
        <v>2</v>
      </c>
      <c r="E22" s="46">
        <f t="shared" si="0"/>
        <v>3.25</v>
      </c>
      <c r="F22" s="46">
        <f t="shared" si="1"/>
        <v>0</v>
      </c>
      <c r="G22" s="46">
        <f t="shared" si="2"/>
        <v>0</v>
      </c>
      <c r="H22" s="46">
        <f t="shared" si="2"/>
        <v>0</v>
      </c>
      <c r="I22" s="47">
        <f t="shared" si="3"/>
        <v>3.25</v>
      </c>
      <c r="K22" s="48">
        <v>0.16250000000000001</v>
      </c>
      <c r="L22" s="48">
        <v>0</v>
      </c>
      <c r="M22" s="49">
        <v>0</v>
      </c>
      <c r="N22" s="49">
        <v>0</v>
      </c>
    </row>
    <row r="23" spans="2:14" ht="13.5" customHeight="1" thickBot="1">
      <c r="B23" s="44">
        <v>0</v>
      </c>
      <c r="C23" s="45" t="s">
        <v>37</v>
      </c>
      <c r="D23" s="45">
        <v>0</v>
      </c>
      <c r="E23" s="46">
        <f t="shared" si="0"/>
        <v>0</v>
      </c>
      <c r="F23" s="46">
        <f t="shared" si="1"/>
        <v>0</v>
      </c>
      <c r="G23" s="46">
        <f t="shared" si="2"/>
        <v>0</v>
      </c>
      <c r="H23" s="46">
        <f t="shared" si="2"/>
        <v>0</v>
      </c>
      <c r="I23" s="47">
        <f t="shared" si="3"/>
        <v>0</v>
      </c>
      <c r="K23" s="48">
        <v>0</v>
      </c>
      <c r="L23" s="48">
        <v>0</v>
      </c>
      <c r="M23" s="49">
        <v>0</v>
      </c>
      <c r="N23" s="49">
        <v>0</v>
      </c>
    </row>
    <row r="24" spans="2:14" ht="13.5" customHeight="1" thickBot="1">
      <c r="B24" s="44">
        <v>0</v>
      </c>
      <c r="C24" s="45" t="s">
        <v>37</v>
      </c>
      <c r="D24" s="45">
        <v>0</v>
      </c>
      <c r="E24" s="46">
        <f t="shared" si="0"/>
        <v>0</v>
      </c>
      <c r="F24" s="46">
        <f t="shared" si="1"/>
        <v>0</v>
      </c>
      <c r="G24" s="46">
        <f t="shared" si="2"/>
        <v>0</v>
      </c>
      <c r="H24" s="46">
        <f t="shared" si="2"/>
        <v>0</v>
      </c>
      <c r="I24" s="47">
        <f t="shared" si="3"/>
        <v>0</v>
      </c>
      <c r="K24" s="48">
        <v>0</v>
      </c>
      <c r="L24" s="48">
        <v>0</v>
      </c>
      <c r="M24" s="49">
        <v>0</v>
      </c>
      <c r="N24" s="49">
        <v>0</v>
      </c>
    </row>
    <row r="25" spans="2:14" ht="13.5" customHeight="1" thickBot="1">
      <c r="B25" s="44">
        <v>0</v>
      </c>
      <c r="C25" s="45" t="s">
        <v>37</v>
      </c>
      <c r="D25" s="45">
        <v>0</v>
      </c>
      <c r="E25" s="46">
        <f t="shared" si="0"/>
        <v>0</v>
      </c>
      <c r="F25" s="46">
        <f t="shared" si="1"/>
        <v>0</v>
      </c>
      <c r="G25" s="46">
        <f t="shared" si="2"/>
        <v>0</v>
      </c>
      <c r="H25" s="46">
        <f t="shared" si="2"/>
        <v>0</v>
      </c>
      <c r="I25" s="47">
        <f t="shared" si="3"/>
        <v>0</v>
      </c>
      <c r="K25" s="48">
        <v>0</v>
      </c>
      <c r="L25" s="48">
        <v>0</v>
      </c>
      <c r="M25" s="49">
        <v>0</v>
      </c>
      <c r="N25" s="49">
        <v>0</v>
      </c>
    </row>
    <row r="26" spans="2:14" ht="13.5" customHeight="1" thickBot="1">
      <c r="B26" s="44">
        <v>0</v>
      </c>
      <c r="C26" s="45" t="s">
        <v>37</v>
      </c>
      <c r="D26" s="45">
        <v>0</v>
      </c>
      <c r="E26" s="46">
        <f t="shared" si="0"/>
        <v>0</v>
      </c>
      <c r="F26" s="46">
        <f t="shared" si="1"/>
        <v>0</v>
      </c>
      <c r="G26" s="46">
        <f t="shared" si="2"/>
        <v>0</v>
      </c>
      <c r="H26" s="46">
        <f t="shared" si="2"/>
        <v>0</v>
      </c>
      <c r="I26" s="47">
        <f t="shared" si="3"/>
        <v>0</v>
      </c>
      <c r="K26" s="48">
        <v>0</v>
      </c>
      <c r="L26" s="48">
        <v>0</v>
      </c>
      <c r="M26" s="49">
        <v>0</v>
      </c>
      <c r="N26" s="49">
        <v>0</v>
      </c>
    </row>
    <row r="27" spans="2:14" ht="13.5" customHeight="1" thickBot="1">
      <c r="B27" s="44">
        <v>0</v>
      </c>
      <c r="C27" s="45" t="s">
        <v>37</v>
      </c>
      <c r="D27" s="45">
        <v>0</v>
      </c>
      <c r="E27" s="46">
        <f t="shared" si="0"/>
        <v>0</v>
      </c>
      <c r="F27" s="46">
        <f t="shared" si="1"/>
        <v>0</v>
      </c>
      <c r="G27" s="46">
        <f t="shared" si="2"/>
        <v>0</v>
      </c>
      <c r="H27" s="46">
        <f t="shared" si="2"/>
        <v>0</v>
      </c>
      <c r="I27" s="47">
        <f t="shared" si="3"/>
        <v>0</v>
      </c>
      <c r="K27" s="48">
        <v>0</v>
      </c>
      <c r="L27" s="48">
        <v>0</v>
      </c>
      <c r="M27" s="49">
        <v>0</v>
      </c>
      <c r="N27" s="49">
        <v>0</v>
      </c>
    </row>
    <row r="28" spans="2:14" ht="13.5" customHeight="1" thickBot="1">
      <c r="B28" s="44">
        <v>0</v>
      </c>
      <c r="C28" s="45" t="s">
        <v>37</v>
      </c>
      <c r="D28" s="45">
        <v>0</v>
      </c>
      <c r="E28" s="46">
        <f t="shared" si="0"/>
        <v>0</v>
      </c>
      <c r="F28" s="46">
        <f t="shared" si="1"/>
        <v>0</v>
      </c>
      <c r="G28" s="46">
        <f t="shared" si="2"/>
        <v>0</v>
      </c>
      <c r="H28" s="46">
        <f t="shared" si="2"/>
        <v>0</v>
      </c>
      <c r="I28" s="47">
        <f t="shared" si="3"/>
        <v>0</v>
      </c>
      <c r="K28" s="48">
        <v>0</v>
      </c>
      <c r="L28" s="48">
        <v>0</v>
      </c>
      <c r="M28" s="49">
        <v>0</v>
      </c>
      <c r="N28" s="49">
        <v>0</v>
      </c>
    </row>
    <row r="29" spans="2:14" ht="5.25" customHeight="1" thickBot="1">
      <c r="B29" s="50"/>
      <c r="C29" s="51"/>
      <c r="D29" s="51"/>
      <c r="E29" s="52"/>
      <c r="F29" s="52"/>
      <c r="G29" s="52"/>
      <c r="H29" s="52"/>
      <c r="I29" s="52"/>
    </row>
    <row r="30" spans="2:14" ht="12" customHeight="1" thickTop="1">
      <c r="B30" s="24" t="s">
        <v>38</v>
      </c>
      <c r="C30" s="24"/>
      <c r="D30" s="1"/>
      <c r="E30" s="53">
        <f>SUM(E15:E29)</f>
        <v>19.108333333333334</v>
      </c>
      <c r="F30" s="53">
        <f t="shared" ref="F30:I30" si="4">SUM(F15:F29)</f>
        <v>9.9666666666666667E-2</v>
      </c>
      <c r="G30" s="53">
        <f t="shared" si="4"/>
        <v>0.08</v>
      </c>
      <c r="H30" s="53">
        <f t="shared" si="4"/>
        <v>1.4545454545454548</v>
      </c>
      <c r="I30" s="53">
        <f t="shared" si="4"/>
        <v>20.742545454545454</v>
      </c>
    </row>
    <row r="31" spans="2:14" ht="13.5" customHeight="1">
      <c r="B31" s="24"/>
      <c r="C31" s="24"/>
      <c r="D31" s="1"/>
      <c r="E31" s="53"/>
      <c r="F31" s="53"/>
      <c r="G31" s="53"/>
      <c r="H31" s="53"/>
      <c r="I31" s="53"/>
    </row>
    <row r="32" spans="2:14" ht="12.75">
      <c r="B32" s="96" t="s">
        <v>39</v>
      </c>
      <c r="C32" s="98" t="s">
        <v>40</v>
      </c>
      <c r="D32" s="99"/>
      <c r="E32" s="87" t="s">
        <v>41</v>
      </c>
      <c r="F32" s="88"/>
      <c r="G32" s="89"/>
      <c r="H32" s="92" t="s">
        <v>42</v>
      </c>
      <c r="I32" s="92"/>
    </row>
    <row r="33" spans="2:9" ht="39" thickBot="1">
      <c r="B33" s="97"/>
      <c r="C33" s="100"/>
      <c r="D33" s="101"/>
      <c r="E33" s="54" t="s">
        <v>43</v>
      </c>
      <c r="F33" s="55" t="s">
        <v>44</v>
      </c>
      <c r="G33" s="56" t="s">
        <v>45</v>
      </c>
      <c r="H33" s="57" t="s">
        <v>46</v>
      </c>
      <c r="I33" s="57" t="str">
        <f>CONCATENATE("Total per ",$C$4)</f>
        <v>Total per Bed</v>
      </c>
    </row>
    <row r="34" spans="2:9" ht="14.25" thickTop="1" thickBot="1">
      <c r="B34" s="44" t="s">
        <v>95</v>
      </c>
      <c r="C34" s="58" t="s">
        <v>48</v>
      </c>
      <c r="D34" s="58">
        <v>0</v>
      </c>
      <c r="E34" s="59">
        <v>1</v>
      </c>
      <c r="F34" s="60">
        <v>420</v>
      </c>
      <c r="G34" s="61" t="s">
        <v>49</v>
      </c>
      <c r="H34" s="60">
        <v>5.0000000000000001E-3</v>
      </c>
      <c r="I34" s="62">
        <f>E34*F34*H34</f>
        <v>2.1</v>
      </c>
    </row>
    <row r="35" spans="2:9" thickBot="1">
      <c r="B35" s="44" t="s">
        <v>50</v>
      </c>
      <c r="C35" s="5" t="s">
        <v>51</v>
      </c>
      <c r="D35" s="5">
        <v>0</v>
      </c>
      <c r="E35" s="59">
        <v>1</v>
      </c>
      <c r="F35" s="60">
        <v>6</v>
      </c>
      <c r="G35" s="61" t="s">
        <v>4</v>
      </c>
      <c r="H35" s="60">
        <v>0.18</v>
      </c>
      <c r="I35" s="63">
        <f t="shared" ref="I35:I48" si="5">E35*F35*H35</f>
        <v>1.08</v>
      </c>
    </row>
    <row r="36" spans="2:9" thickBot="1">
      <c r="B36" s="44" t="s">
        <v>57</v>
      </c>
      <c r="C36" s="5" t="s">
        <v>51</v>
      </c>
      <c r="D36" s="5">
        <v>0</v>
      </c>
      <c r="E36" s="59">
        <v>1</v>
      </c>
      <c r="F36" s="60">
        <v>6</v>
      </c>
      <c r="G36" s="61" t="s">
        <v>58</v>
      </c>
      <c r="H36" s="60">
        <v>0.04</v>
      </c>
      <c r="I36" s="63">
        <f t="shared" si="5"/>
        <v>0.24</v>
      </c>
    </row>
    <row r="37" spans="2:9" thickBot="1">
      <c r="B37" s="44" t="s">
        <v>61</v>
      </c>
      <c r="C37" s="5" t="s">
        <v>62</v>
      </c>
      <c r="D37" s="5">
        <v>0</v>
      </c>
      <c r="E37" s="59">
        <v>1</v>
      </c>
      <c r="F37" s="60">
        <v>35</v>
      </c>
      <c r="G37" s="61" t="s">
        <v>58</v>
      </c>
      <c r="H37" s="60">
        <v>0.01</v>
      </c>
      <c r="I37" s="63">
        <f t="shared" si="5"/>
        <v>0.35000000000000003</v>
      </c>
    </row>
    <row r="38" spans="2:9" thickBot="1">
      <c r="B38" s="44" t="s">
        <v>52</v>
      </c>
      <c r="C38" s="5" t="s">
        <v>53</v>
      </c>
      <c r="D38" s="5">
        <v>0</v>
      </c>
      <c r="E38" s="59">
        <v>0.5</v>
      </c>
      <c r="F38" s="60">
        <v>1</v>
      </c>
      <c r="G38" s="61" t="s">
        <v>54</v>
      </c>
      <c r="H38" s="60">
        <v>5</v>
      </c>
      <c r="I38" s="64">
        <f t="shared" si="5"/>
        <v>2.5</v>
      </c>
    </row>
    <row r="39" spans="2:9" thickBot="1">
      <c r="B39" s="44">
        <v>0</v>
      </c>
      <c r="C39" s="5" t="s">
        <v>37</v>
      </c>
      <c r="D39" s="5">
        <v>0</v>
      </c>
      <c r="E39" s="59">
        <v>0</v>
      </c>
      <c r="F39" s="60">
        <v>0</v>
      </c>
      <c r="G39" s="61">
        <v>0</v>
      </c>
      <c r="H39" s="60">
        <v>0</v>
      </c>
      <c r="I39" s="64">
        <f t="shared" si="5"/>
        <v>0</v>
      </c>
    </row>
    <row r="40" spans="2:9" thickBot="1">
      <c r="B40" s="44">
        <v>0</v>
      </c>
      <c r="C40" s="5" t="s">
        <v>37</v>
      </c>
      <c r="D40" s="5">
        <v>0</v>
      </c>
      <c r="E40" s="59">
        <v>0</v>
      </c>
      <c r="F40" s="60">
        <v>0</v>
      </c>
      <c r="G40" s="61">
        <v>0</v>
      </c>
      <c r="H40" s="60">
        <v>0</v>
      </c>
      <c r="I40" s="64">
        <f t="shared" si="5"/>
        <v>0</v>
      </c>
    </row>
    <row r="41" spans="2:9" thickBot="1">
      <c r="B41" s="44">
        <v>0</v>
      </c>
      <c r="C41" s="5" t="s">
        <v>37</v>
      </c>
      <c r="D41" s="5">
        <v>0</v>
      </c>
      <c r="E41" s="59">
        <v>0</v>
      </c>
      <c r="F41" s="60">
        <v>0</v>
      </c>
      <c r="G41" s="61">
        <v>0</v>
      </c>
      <c r="H41" s="60">
        <v>0</v>
      </c>
      <c r="I41" s="64">
        <f t="shared" si="5"/>
        <v>0</v>
      </c>
    </row>
    <row r="42" spans="2:9" thickBot="1">
      <c r="B42" s="44">
        <v>0</v>
      </c>
      <c r="C42" s="5" t="s">
        <v>37</v>
      </c>
      <c r="D42" s="5">
        <v>0</v>
      </c>
      <c r="E42" s="59">
        <v>0</v>
      </c>
      <c r="F42" s="60">
        <v>0</v>
      </c>
      <c r="G42" s="61">
        <v>0</v>
      </c>
      <c r="H42" s="60">
        <v>0</v>
      </c>
      <c r="I42" s="64">
        <f t="shared" si="5"/>
        <v>0</v>
      </c>
    </row>
    <row r="43" spans="2:9" thickBot="1">
      <c r="B43" s="44">
        <v>0</v>
      </c>
      <c r="C43" s="5" t="s">
        <v>37</v>
      </c>
      <c r="D43" s="5">
        <v>0</v>
      </c>
      <c r="E43" s="59">
        <v>0</v>
      </c>
      <c r="F43" s="60">
        <v>0</v>
      </c>
      <c r="G43" s="61">
        <v>0</v>
      </c>
      <c r="H43" s="60">
        <v>0</v>
      </c>
      <c r="I43" s="64">
        <f t="shared" si="5"/>
        <v>0</v>
      </c>
    </row>
    <row r="44" spans="2:9" thickBot="1">
      <c r="B44" s="44">
        <v>0</v>
      </c>
      <c r="C44" s="5" t="s">
        <v>37</v>
      </c>
      <c r="D44" s="5">
        <v>0</v>
      </c>
      <c r="E44" s="59">
        <v>0</v>
      </c>
      <c r="F44" s="60">
        <v>0</v>
      </c>
      <c r="G44" s="61">
        <v>0</v>
      </c>
      <c r="H44" s="60">
        <v>0</v>
      </c>
      <c r="I44" s="64">
        <f t="shared" si="5"/>
        <v>0</v>
      </c>
    </row>
    <row r="45" spans="2:9" thickBot="1">
      <c r="B45" s="44">
        <v>0</v>
      </c>
      <c r="C45" s="5" t="s">
        <v>37</v>
      </c>
      <c r="D45" s="5">
        <v>0</v>
      </c>
      <c r="E45" s="59">
        <v>0</v>
      </c>
      <c r="F45" s="60">
        <v>0</v>
      </c>
      <c r="G45" s="61">
        <v>0</v>
      </c>
      <c r="H45" s="60">
        <v>0</v>
      </c>
      <c r="I45" s="64">
        <f t="shared" si="5"/>
        <v>0</v>
      </c>
    </row>
    <row r="46" spans="2:9" thickBot="1">
      <c r="B46" s="44">
        <v>0</v>
      </c>
      <c r="C46" s="5" t="s">
        <v>37</v>
      </c>
      <c r="D46" s="5">
        <v>0</v>
      </c>
      <c r="E46" s="59">
        <v>0</v>
      </c>
      <c r="F46" s="60">
        <v>0</v>
      </c>
      <c r="G46" s="61">
        <v>0</v>
      </c>
      <c r="H46" s="60">
        <v>0</v>
      </c>
      <c r="I46" s="64">
        <f t="shared" si="5"/>
        <v>0</v>
      </c>
    </row>
    <row r="47" spans="2:9" thickBot="1">
      <c r="B47" s="44">
        <v>0</v>
      </c>
      <c r="C47" s="5" t="s">
        <v>37</v>
      </c>
      <c r="D47" s="5">
        <v>0</v>
      </c>
      <c r="E47" s="59">
        <v>0</v>
      </c>
      <c r="F47" s="60">
        <v>0</v>
      </c>
      <c r="G47" s="61">
        <v>0</v>
      </c>
      <c r="H47" s="60">
        <v>0</v>
      </c>
      <c r="I47" s="64">
        <f t="shared" si="5"/>
        <v>0</v>
      </c>
    </row>
    <row r="48" spans="2:9" thickBot="1">
      <c r="B48" s="44">
        <v>0</v>
      </c>
      <c r="C48" s="5" t="s">
        <v>37</v>
      </c>
      <c r="D48" s="5">
        <v>0</v>
      </c>
      <c r="E48" s="59">
        <v>0</v>
      </c>
      <c r="F48" s="60">
        <v>0</v>
      </c>
      <c r="G48" s="61">
        <v>0</v>
      </c>
      <c r="H48" s="60">
        <v>0</v>
      </c>
      <c r="I48" s="64">
        <f t="shared" si="5"/>
        <v>0</v>
      </c>
    </row>
    <row r="49" spans="2:9" thickBot="1">
      <c r="B49" s="52"/>
      <c r="C49" s="65" t="s">
        <v>37</v>
      </c>
      <c r="D49" s="66"/>
      <c r="E49" s="67"/>
      <c r="F49" s="52" t="s">
        <v>37</v>
      </c>
      <c r="G49" s="52" t="s">
        <v>37</v>
      </c>
      <c r="H49" s="66" t="s">
        <v>37</v>
      </c>
      <c r="I49" s="66"/>
    </row>
    <row r="50" spans="2:9" thickTop="1">
      <c r="B50" s="24" t="s">
        <v>63</v>
      </c>
      <c r="C50" s="1"/>
      <c r="D50" s="53"/>
      <c r="E50" s="1"/>
      <c r="F50" s="1"/>
      <c r="G50" s="1"/>
      <c r="H50" s="53"/>
      <c r="I50" s="53">
        <f>SUM(I34:I49)</f>
        <v>6.27</v>
      </c>
    </row>
    <row r="51" spans="2:9" ht="12.75">
      <c r="B51" s="1"/>
      <c r="C51" s="1"/>
      <c r="D51" s="1"/>
      <c r="E51" s="1"/>
      <c r="F51" s="1"/>
      <c r="G51" s="1"/>
      <c r="H51" s="1"/>
      <c r="I51" s="1"/>
    </row>
    <row r="52" spans="2:9" ht="12.75">
      <c r="B52" s="1"/>
      <c r="C52" s="1"/>
      <c r="D52" s="1"/>
      <c r="E52" s="1"/>
      <c r="F52" s="1"/>
      <c r="G52" s="1"/>
      <c r="H52" s="68" t="s">
        <v>12</v>
      </c>
      <c r="I52" s="68" t="s">
        <v>13</v>
      </c>
    </row>
    <row r="53" spans="2:9" ht="12.75">
      <c r="B53" s="24" t="s">
        <v>64</v>
      </c>
      <c r="C53" s="1"/>
      <c r="D53" s="1"/>
      <c r="E53" s="1"/>
      <c r="F53" s="1"/>
      <c r="G53" s="1"/>
      <c r="H53" s="69">
        <f>I50+I30</f>
        <v>27.012545454545453</v>
      </c>
      <c r="I53" s="69">
        <f>I50+G30+F30+E30</f>
        <v>25.558</v>
      </c>
    </row>
    <row r="54" spans="2:9" ht="12.75">
      <c r="B54" s="70" t="s">
        <v>65</v>
      </c>
      <c r="C54" s="1" t="s">
        <v>66</v>
      </c>
      <c r="D54" s="1"/>
      <c r="E54" s="71" t="s">
        <v>67</v>
      </c>
      <c r="F54" s="1"/>
      <c r="G54" s="71" t="s">
        <v>68</v>
      </c>
      <c r="H54" s="72"/>
      <c r="I54" s="72"/>
    </row>
    <row r="55" spans="2:9" ht="12.75">
      <c r="B55" s="70"/>
      <c r="C55" s="53">
        <f>I50+E30+F30</f>
        <v>25.478000000000002</v>
      </c>
      <c r="D55" s="1"/>
      <c r="E55" s="73">
        <v>0.08</v>
      </c>
      <c r="F55" s="74"/>
      <c r="G55" s="75">
        <v>8</v>
      </c>
      <c r="H55" s="76">
        <f>C55*E55*G55/12</f>
        <v>1.3588266666666666</v>
      </c>
      <c r="I55" s="76">
        <f>H55</f>
        <v>1.3588266666666666</v>
      </c>
    </row>
    <row r="56" spans="2:9" ht="12.75">
      <c r="B56" s="24" t="s">
        <v>69</v>
      </c>
      <c r="C56" s="1"/>
      <c r="D56" s="1"/>
      <c r="E56" s="1"/>
      <c r="F56" s="1"/>
      <c r="G56" s="1"/>
      <c r="H56" s="76">
        <f>SUM(H53:H55)</f>
        <v>28.371372121212119</v>
      </c>
      <c r="I56" s="76">
        <f>SUM(I53:I55)</f>
        <v>26.916826666666665</v>
      </c>
    </row>
    <row r="57" spans="2:9" ht="12.75">
      <c r="B57" s="1"/>
      <c r="C57" s="1"/>
      <c r="D57" s="1"/>
      <c r="E57" s="1"/>
      <c r="F57" s="1"/>
      <c r="G57" s="1"/>
      <c r="H57" s="72"/>
      <c r="I57" s="72"/>
    </row>
    <row r="58" spans="2:9" ht="12.75">
      <c r="B58" s="24" t="s">
        <v>70</v>
      </c>
      <c r="C58" s="77" t="s">
        <v>14</v>
      </c>
      <c r="D58" s="1"/>
      <c r="E58" s="1"/>
      <c r="F58" s="1"/>
      <c r="G58" s="1"/>
      <c r="H58" s="78">
        <v>6.4765344882672435</v>
      </c>
      <c r="I58" s="78">
        <v>6.4765344882672435</v>
      </c>
    </row>
    <row r="59" spans="2:9" ht="12.75">
      <c r="B59" s="24"/>
      <c r="C59" s="1"/>
      <c r="D59" s="1"/>
      <c r="E59" s="1"/>
      <c r="F59" s="1"/>
      <c r="G59" s="1"/>
      <c r="H59" s="79"/>
      <c r="I59" s="79"/>
    </row>
    <row r="60" spans="2:9" ht="12.75">
      <c r="B60" s="24" t="s">
        <v>71</v>
      </c>
      <c r="C60" s="1"/>
      <c r="D60" s="1"/>
      <c r="E60" s="1"/>
      <c r="F60" s="1"/>
      <c r="G60" s="1"/>
      <c r="H60" s="76"/>
      <c r="I60" s="79"/>
    </row>
    <row r="61" spans="2:9" ht="12.75">
      <c r="B61" s="1"/>
      <c r="C61" s="41" t="s">
        <v>72</v>
      </c>
      <c r="D61" s="1"/>
      <c r="E61" s="1"/>
      <c r="F61" s="1"/>
      <c r="G61" s="1"/>
      <c r="H61" s="78">
        <v>1.8365472910927456E-2</v>
      </c>
      <c r="I61" s="78">
        <v>1.8365472910927456E-2</v>
      </c>
    </row>
    <row r="62" spans="2:9" ht="12.75">
      <c r="B62" s="1"/>
      <c r="C62" s="41" t="s">
        <v>73</v>
      </c>
      <c r="D62" s="1"/>
      <c r="E62" s="1"/>
      <c r="F62" s="1"/>
      <c r="G62" s="1"/>
      <c r="H62" s="78">
        <v>0.11019283746556474</v>
      </c>
      <c r="I62" s="80"/>
    </row>
    <row r="63" spans="2:9" ht="12.75">
      <c r="B63" s="24"/>
      <c r="C63" s="41" t="s">
        <v>74</v>
      </c>
      <c r="D63" s="1"/>
      <c r="E63" s="1"/>
      <c r="F63" s="1"/>
      <c r="G63" s="1"/>
      <c r="H63" s="78">
        <v>0</v>
      </c>
      <c r="I63" s="78">
        <v>0</v>
      </c>
    </row>
    <row r="64" spans="2:9" ht="12.75">
      <c r="B64" s="24"/>
      <c r="C64" s="41" t="s">
        <v>75</v>
      </c>
      <c r="D64" s="1"/>
      <c r="E64" s="1"/>
      <c r="F64" s="1"/>
      <c r="G64" s="1"/>
      <c r="H64" s="78">
        <v>0</v>
      </c>
      <c r="I64" s="78">
        <v>0</v>
      </c>
    </row>
    <row r="65" spans="2:9" thickBot="1">
      <c r="B65" s="1"/>
      <c r="C65" s="1"/>
      <c r="D65" s="1"/>
      <c r="E65" s="1"/>
      <c r="F65" s="1"/>
      <c r="G65" s="1"/>
      <c r="H65" s="81"/>
      <c r="I65" s="81"/>
    </row>
    <row r="66" spans="2:9" thickTop="1">
      <c r="B66" s="24" t="s">
        <v>76</v>
      </c>
      <c r="C66" s="1"/>
      <c r="D66" s="1"/>
      <c r="E66" s="1"/>
      <c r="F66" s="1"/>
      <c r="G66" s="1"/>
      <c r="H66" s="82">
        <f>SUM(H56:H59)+H63+IF(H64&gt;0,H64,H61+H62)</f>
        <v>34.97646491985585</v>
      </c>
      <c r="I66" s="82">
        <f>SUM(I56:I59)+I63+IF(I64&gt;0,I64,I61+I62)</f>
        <v>33.411726627844835</v>
      </c>
    </row>
    <row r="67" spans="2:9" ht="12.75">
      <c r="B67" s="1"/>
      <c r="C67" s="1"/>
      <c r="D67" s="1"/>
      <c r="E67" s="1"/>
      <c r="F67" s="1"/>
      <c r="G67" s="1"/>
      <c r="H67" s="1"/>
      <c r="I67" s="1"/>
    </row>
    <row r="68" spans="2:9" ht="12.75">
      <c r="B68" s="83"/>
      <c r="C68" s="83"/>
      <c r="D68" s="83"/>
      <c r="E68" s="83"/>
      <c r="F68" s="83"/>
      <c r="G68" s="83"/>
      <c r="H68" s="84"/>
      <c r="I68" s="83"/>
    </row>
    <row r="69" spans="2:9" ht="12.75">
      <c r="B69" s="83"/>
      <c r="C69" s="83"/>
      <c r="D69" s="83"/>
      <c r="E69" s="83"/>
      <c r="F69" s="83"/>
      <c r="G69" s="83"/>
      <c r="H69" s="84"/>
      <c r="I69" s="83"/>
    </row>
    <row r="70" spans="2:9" ht="12.75"/>
  </sheetData>
  <sheetProtection sheet="1" objects="1" scenarios="1"/>
  <mergeCells count="17">
    <mergeCell ref="G13:G14"/>
    <mergeCell ref="H13:H14"/>
    <mergeCell ref="I13:I14"/>
    <mergeCell ref="B32:B33"/>
    <mergeCell ref="C32:D33"/>
    <mergeCell ref="E32:G32"/>
    <mergeCell ref="H32:I32"/>
    <mergeCell ref="B13:B14"/>
    <mergeCell ref="C13:C14"/>
    <mergeCell ref="D13:D14"/>
    <mergeCell ref="E13:E14"/>
    <mergeCell ref="F13:F14"/>
    <mergeCell ref="K8:M8"/>
    <mergeCell ref="D9:F9"/>
    <mergeCell ref="G9:I9"/>
    <mergeCell ref="K9:M9"/>
    <mergeCell ref="K10:M10"/>
  </mergeCells>
  <printOptions horizontalCentered="1" verticalCentered="1"/>
  <pageMargins left="0.7" right="0.7" top="0.75" bottom="0.75" header="0.3" footer="0.3"/>
  <pageSetup scale="74" orientation="portrait" r:id="rId1"/>
  <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B1:N70"/>
  <sheetViews>
    <sheetView showZeros="0" workbookViewId="0">
      <selection activeCell="F30" sqref="F30"/>
    </sheetView>
  </sheetViews>
  <sheetFormatPr defaultRowHeight="13.5" customHeight="1"/>
  <cols>
    <col min="1" max="1" width="6" style="2" customWidth="1"/>
    <col min="2" max="2" width="28.85546875" style="2" customWidth="1"/>
    <col min="3" max="4" width="9.140625" style="2"/>
    <col min="5" max="5" width="8.7109375" style="2" customWidth="1"/>
    <col min="6" max="6" width="12.85546875" style="2" customWidth="1"/>
    <col min="7" max="7" width="9.140625" style="2"/>
    <col min="8" max="9" width="11.28515625" style="2" customWidth="1"/>
    <col min="10" max="10" width="4.42578125" style="2" customWidth="1"/>
    <col min="11" max="11" width="11.28515625" style="2" customWidth="1"/>
    <col min="12" max="12" width="10.42578125" style="2" customWidth="1"/>
    <col min="13" max="13" width="9.140625" style="2"/>
    <col min="14" max="14" width="10" style="2" customWidth="1"/>
    <col min="15" max="16384" width="9.140625" style="2"/>
  </cols>
  <sheetData>
    <row r="1" spans="2:14" ht="48.75" customHeight="1">
      <c r="B1" s="1"/>
      <c r="C1" s="1"/>
      <c r="D1" s="1"/>
      <c r="E1" s="1"/>
      <c r="F1" s="1"/>
      <c r="G1" s="1"/>
      <c r="H1" s="1"/>
      <c r="I1" s="1"/>
    </row>
    <row r="2" spans="2:14" ht="13.5" customHeight="1">
      <c r="B2" s="3">
        <v>1</v>
      </c>
      <c r="C2" s="1"/>
      <c r="D2" s="1"/>
      <c r="E2" s="1"/>
      <c r="F2" s="1"/>
      <c r="G2" s="1"/>
      <c r="H2" s="1"/>
      <c r="I2" s="1"/>
    </row>
    <row r="3" spans="2:14" ht="13.5" customHeight="1">
      <c r="B3" s="4" t="s">
        <v>0</v>
      </c>
      <c r="C3" s="5" t="s">
        <v>96</v>
      </c>
      <c r="D3" s="5"/>
      <c r="E3" s="6"/>
      <c r="F3" s="7" t="s">
        <v>2</v>
      </c>
      <c r="G3" s="8">
        <v>2010</v>
      </c>
      <c r="H3" s="1"/>
      <c r="I3" s="1"/>
    </row>
    <row r="4" spans="2:14" ht="13.5" customHeight="1">
      <c r="B4" s="9" t="s">
        <v>3</v>
      </c>
      <c r="C4" s="5" t="s">
        <v>4</v>
      </c>
      <c r="D4" s="9"/>
      <c r="E4" s="10"/>
      <c r="F4" s="7" t="s">
        <v>5</v>
      </c>
      <c r="G4" s="11">
        <v>40</v>
      </c>
      <c r="H4" s="12" t="s">
        <v>6</v>
      </c>
      <c r="I4" s="13"/>
    </row>
    <row r="5" spans="2:14" ht="13.5" customHeight="1">
      <c r="B5" s="9" t="s">
        <v>7</v>
      </c>
      <c r="C5" s="14">
        <v>10</v>
      </c>
      <c r="D5" s="9"/>
      <c r="E5" s="10"/>
      <c r="F5" s="7" t="s">
        <v>8</v>
      </c>
      <c r="G5" s="15">
        <v>2.6</v>
      </c>
      <c r="H5" s="7"/>
      <c r="I5" s="13"/>
    </row>
    <row r="6" spans="2:14" ht="13.5" customHeight="1">
      <c r="B6" s="4"/>
      <c r="C6" s="16"/>
      <c r="D6" s="17"/>
      <c r="E6" s="17"/>
      <c r="F6" s="7"/>
      <c r="G6" s="18"/>
      <c r="H6" s="1"/>
      <c r="I6" s="1"/>
    </row>
    <row r="7" spans="2:14" ht="13.5" customHeight="1">
      <c r="B7" s="19" t="s">
        <v>9</v>
      </c>
      <c r="C7" s="20">
        <v>160</v>
      </c>
      <c r="D7" s="21" t="s">
        <v>10</v>
      </c>
      <c r="E7" s="22" t="s">
        <v>11</v>
      </c>
      <c r="F7" s="23">
        <v>1</v>
      </c>
      <c r="G7" s="4"/>
      <c r="H7" s="1"/>
      <c r="I7" s="1"/>
    </row>
    <row r="8" spans="2:14" ht="13.5" customHeight="1">
      <c r="B8" s="24"/>
      <c r="C8" s="25"/>
      <c r="D8" s="21"/>
      <c r="E8" s="21"/>
      <c r="F8" s="21"/>
      <c r="G8" s="21"/>
      <c r="H8" s="21"/>
      <c r="I8" s="1"/>
      <c r="K8" s="86"/>
      <c r="L8" s="86"/>
      <c r="M8" s="86"/>
    </row>
    <row r="9" spans="2:14" ht="13.5" customHeight="1">
      <c r="B9" s="26"/>
      <c r="C9" s="25"/>
      <c r="D9" s="87" t="s">
        <v>12</v>
      </c>
      <c r="E9" s="88"/>
      <c r="F9" s="89"/>
      <c r="G9" s="87" t="s">
        <v>13</v>
      </c>
      <c r="H9" s="88"/>
      <c r="I9" s="89"/>
      <c r="K9" s="86"/>
      <c r="L9" s="86"/>
      <c r="M9" s="86"/>
    </row>
    <row r="10" spans="2:14" ht="13.5" customHeight="1">
      <c r="B10" s="26"/>
      <c r="C10" s="27" t="s">
        <v>14</v>
      </c>
      <c r="D10" s="28" t="s">
        <v>15</v>
      </c>
      <c r="E10" s="29" t="s">
        <v>16</v>
      </c>
      <c r="F10" s="30" t="s">
        <v>17</v>
      </c>
      <c r="G10" s="31" t="s">
        <v>15</v>
      </c>
      <c r="H10" s="32" t="s">
        <v>16</v>
      </c>
      <c r="I10" s="33" t="s">
        <v>17</v>
      </c>
      <c r="K10" s="86"/>
      <c r="L10" s="86"/>
      <c r="M10" s="86"/>
    </row>
    <row r="11" spans="2:14" ht="13.5" customHeight="1">
      <c r="B11" s="24" t="str">
        <f>("Income per "&amp;C4)</f>
        <v>Income per Bed</v>
      </c>
      <c r="C11" s="34">
        <f>C7*F7</f>
        <v>160</v>
      </c>
      <c r="D11" s="35">
        <f>H66</f>
        <v>81.491673633926879</v>
      </c>
      <c r="E11" s="36">
        <f>C11-D11</f>
        <v>78.508326366073121</v>
      </c>
      <c r="F11" s="37">
        <f>IF(C7=0,0,D11/C7)</f>
        <v>0.50932296021204304</v>
      </c>
      <c r="G11" s="38">
        <f>I66</f>
        <v>79.926935341915865</v>
      </c>
      <c r="H11" s="39">
        <f>C11-G11</f>
        <v>80.073064658084135</v>
      </c>
      <c r="I11" s="40">
        <f>IF(C7=0,0,G11/C7)</f>
        <v>0.49954334588697413</v>
      </c>
    </row>
    <row r="12" spans="2:14" ht="13.5" customHeight="1">
      <c r="B12" s="41"/>
      <c r="C12" s="1"/>
      <c r="D12" s="1"/>
      <c r="E12" s="1"/>
      <c r="F12" s="1"/>
      <c r="G12" s="1"/>
      <c r="H12" s="1"/>
      <c r="I12" s="1"/>
    </row>
    <row r="13" spans="2:14" ht="13.5" customHeight="1">
      <c r="B13" s="102" t="s">
        <v>18</v>
      </c>
      <c r="C13" s="92" t="s">
        <v>19</v>
      </c>
      <c r="D13" s="94" t="s">
        <v>20</v>
      </c>
      <c r="E13" s="90" t="str">
        <f>CONCATENATE("Labor @ $",'[1]Production Inputs'!D7,"/Hr")</f>
        <v>Labor @ $10/Hr</v>
      </c>
      <c r="F13" s="94" t="str">
        <f>CONCATENATE("Fuel and Lube @ $",'[1]Production Inputs'!D9)</f>
        <v>Fuel and Lube @ $2.6</v>
      </c>
      <c r="G13" s="90" t="s">
        <v>21</v>
      </c>
      <c r="H13" s="92" t="s">
        <v>22</v>
      </c>
      <c r="I13" s="94" t="str">
        <f>CONCATENATE("Total per ",C4)</f>
        <v>Total per Bed</v>
      </c>
      <c r="K13" s="42" t="s">
        <v>23</v>
      </c>
      <c r="L13" s="42"/>
      <c r="M13" s="42"/>
      <c r="N13" s="42"/>
    </row>
    <row r="14" spans="2:14" ht="13.5" customHeight="1" thickBot="1">
      <c r="B14" s="103"/>
      <c r="C14" s="93"/>
      <c r="D14" s="95"/>
      <c r="E14" s="91"/>
      <c r="F14" s="95"/>
      <c r="G14" s="91"/>
      <c r="H14" s="93"/>
      <c r="I14" s="95"/>
      <c r="K14" s="43" t="s">
        <v>24</v>
      </c>
      <c r="L14" s="43" t="s">
        <v>25</v>
      </c>
      <c r="M14" s="43" t="s">
        <v>26</v>
      </c>
      <c r="N14" s="43" t="s">
        <v>22</v>
      </c>
    </row>
    <row r="15" spans="2:14" ht="13.5" customHeight="1" thickTop="1" thickBot="1">
      <c r="B15" s="44" t="s">
        <v>27</v>
      </c>
      <c r="C15" s="45" t="s">
        <v>4</v>
      </c>
      <c r="D15" s="45">
        <v>1</v>
      </c>
      <c r="E15" s="46">
        <f>K15*$C$5*D15</f>
        <v>0.25</v>
      </c>
      <c r="F15" s="46">
        <f>L15*$G$5*D15</f>
        <v>9.9666666666666667E-2</v>
      </c>
      <c r="G15" s="46">
        <f>M15*$D15</f>
        <v>0.08</v>
      </c>
      <c r="H15" s="46">
        <f>N15*$D15</f>
        <v>1.4545454545454548</v>
      </c>
      <c r="I15" s="47">
        <f>SUM(E15:H15)</f>
        <v>1.8842121212121214</v>
      </c>
      <c r="K15" s="48">
        <v>2.5000000000000001E-2</v>
      </c>
      <c r="L15" s="48">
        <v>3.833333333333333E-2</v>
      </c>
      <c r="M15" s="49">
        <v>0.08</v>
      </c>
      <c r="N15" s="49">
        <v>1.4545454545454548</v>
      </c>
    </row>
    <row r="16" spans="2:14" ht="13.5" customHeight="1" thickBot="1">
      <c r="B16" s="44" t="s">
        <v>78</v>
      </c>
      <c r="C16" s="45" t="s">
        <v>4</v>
      </c>
      <c r="D16" s="45">
        <v>1</v>
      </c>
      <c r="E16" s="46">
        <f t="shared" ref="E16:E28" si="0">K16*$C$5*D16</f>
        <v>1.5</v>
      </c>
      <c r="F16" s="46">
        <f t="shared" ref="F16:F28" si="1">L16*$G$5*D16</f>
        <v>0</v>
      </c>
      <c r="G16" s="46">
        <f t="shared" ref="G16:H28" si="2">M16*$D16</f>
        <v>0</v>
      </c>
      <c r="H16" s="46">
        <f t="shared" si="2"/>
        <v>0</v>
      </c>
      <c r="I16" s="47">
        <f t="shared" ref="I16:I28" si="3">SUM(E16:H16)</f>
        <v>1.5</v>
      </c>
      <c r="K16" s="48">
        <v>0.15</v>
      </c>
      <c r="L16" s="48">
        <v>0</v>
      </c>
      <c r="M16" s="49">
        <v>0</v>
      </c>
      <c r="N16" s="49">
        <v>0</v>
      </c>
    </row>
    <row r="17" spans="2:14" ht="13.5" customHeight="1" thickBot="1">
      <c r="B17" s="44" t="s">
        <v>79</v>
      </c>
      <c r="C17" s="45" t="s">
        <v>4</v>
      </c>
      <c r="D17" s="45">
        <v>1</v>
      </c>
      <c r="E17" s="46">
        <f t="shared" si="0"/>
        <v>3.125</v>
      </c>
      <c r="F17" s="46">
        <f t="shared" si="1"/>
        <v>0</v>
      </c>
      <c r="G17" s="46">
        <f t="shared" si="2"/>
        <v>0</v>
      </c>
      <c r="H17" s="46">
        <f t="shared" si="2"/>
        <v>0</v>
      </c>
      <c r="I17" s="47">
        <f t="shared" si="3"/>
        <v>3.125</v>
      </c>
      <c r="K17" s="48">
        <v>0.3125</v>
      </c>
      <c r="L17" s="48">
        <v>0</v>
      </c>
      <c r="M17" s="49">
        <v>0</v>
      </c>
      <c r="N17" s="49">
        <v>0</v>
      </c>
    </row>
    <row r="18" spans="2:14" ht="13.5" customHeight="1" thickBot="1">
      <c r="B18" s="44" t="s">
        <v>29</v>
      </c>
      <c r="C18" s="45" t="s">
        <v>4</v>
      </c>
      <c r="D18" s="45">
        <v>3</v>
      </c>
      <c r="E18" s="46">
        <f t="shared" si="0"/>
        <v>3</v>
      </c>
      <c r="F18" s="46">
        <f t="shared" si="1"/>
        <v>0</v>
      </c>
      <c r="G18" s="46">
        <f t="shared" si="2"/>
        <v>0</v>
      </c>
      <c r="H18" s="46">
        <f t="shared" si="2"/>
        <v>0</v>
      </c>
      <c r="I18" s="47">
        <f t="shared" si="3"/>
        <v>3</v>
      </c>
      <c r="K18" s="48">
        <v>0.1</v>
      </c>
      <c r="L18" s="48">
        <v>0</v>
      </c>
      <c r="M18" s="49">
        <v>0</v>
      </c>
      <c r="N18" s="49">
        <v>0</v>
      </c>
    </row>
    <row r="19" spans="2:14" ht="13.5" customHeight="1" thickBot="1">
      <c r="B19" s="44" t="s">
        <v>30</v>
      </c>
      <c r="C19" s="45" t="s">
        <v>4</v>
      </c>
      <c r="D19" s="45">
        <v>1</v>
      </c>
      <c r="E19" s="46">
        <f t="shared" si="0"/>
        <v>0.25</v>
      </c>
      <c r="F19" s="46">
        <f t="shared" si="1"/>
        <v>0</v>
      </c>
      <c r="G19" s="46">
        <f t="shared" si="2"/>
        <v>0</v>
      </c>
      <c r="H19" s="46">
        <f t="shared" si="2"/>
        <v>0</v>
      </c>
      <c r="I19" s="47">
        <f t="shared" si="3"/>
        <v>0.25</v>
      </c>
      <c r="K19" s="48">
        <v>2.5000000000000001E-2</v>
      </c>
      <c r="L19" s="48">
        <v>0</v>
      </c>
      <c r="M19" s="49">
        <v>0</v>
      </c>
      <c r="N19" s="49">
        <v>0</v>
      </c>
    </row>
    <row r="20" spans="2:14" ht="13.5" customHeight="1" thickBot="1">
      <c r="B20" s="44" t="s">
        <v>31</v>
      </c>
      <c r="C20" s="45" t="s">
        <v>4</v>
      </c>
      <c r="D20" s="45">
        <v>10</v>
      </c>
      <c r="E20" s="46">
        <f t="shared" si="0"/>
        <v>0.10833333333333334</v>
      </c>
      <c r="F20" s="46">
        <f t="shared" si="1"/>
        <v>0</v>
      </c>
      <c r="G20" s="46">
        <f t="shared" si="2"/>
        <v>0</v>
      </c>
      <c r="H20" s="46">
        <f t="shared" si="2"/>
        <v>0</v>
      </c>
      <c r="I20" s="47">
        <f t="shared" si="3"/>
        <v>0.10833333333333334</v>
      </c>
      <c r="K20" s="48">
        <v>1.0833333333333333E-3</v>
      </c>
      <c r="L20" s="48">
        <v>0</v>
      </c>
      <c r="M20" s="49">
        <v>0</v>
      </c>
      <c r="N20" s="49">
        <v>0</v>
      </c>
    </row>
    <row r="21" spans="2:14" ht="13.5" customHeight="1" thickBot="1">
      <c r="B21" s="44" t="s">
        <v>91</v>
      </c>
      <c r="C21" s="45" t="s">
        <v>4</v>
      </c>
      <c r="D21" s="45">
        <v>7</v>
      </c>
      <c r="E21" s="46">
        <f t="shared" si="0"/>
        <v>21.875</v>
      </c>
      <c r="F21" s="46">
        <f t="shared" si="1"/>
        <v>0</v>
      </c>
      <c r="G21" s="46">
        <f t="shared" si="2"/>
        <v>0</v>
      </c>
      <c r="H21" s="46">
        <f t="shared" si="2"/>
        <v>0</v>
      </c>
      <c r="I21" s="47">
        <f t="shared" si="3"/>
        <v>21.875</v>
      </c>
      <c r="K21" s="48">
        <v>0.3125</v>
      </c>
      <c r="L21" s="48">
        <v>0</v>
      </c>
      <c r="M21" s="49">
        <v>0</v>
      </c>
      <c r="N21" s="49">
        <v>0</v>
      </c>
    </row>
    <row r="22" spans="2:14" ht="13.5" customHeight="1" thickBot="1">
      <c r="B22" s="44" t="s">
        <v>97</v>
      </c>
      <c r="C22" s="45" t="s">
        <v>4</v>
      </c>
      <c r="D22" s="45">
        <v>7</v>
      </c>
      <c r="E22" s="46">
        <f t="shared" si="0"/>
        <v>11.375</v>
      </c>
      <c r="F22" s="46">
        <f t="shared" si="1"/>
        <v>0</v>
      </c>
      <c r="G22" s="46">
        <f t="shared" si="2"/>
        <v>0</v>
      </c>
      <c r="H22" s="46">
        <f t="shared" si="2"/>
        <v>0</v>
      </c>
      <c r="I22" s="47">
        <f t="shared" si="3"/>
        <v>11.375</v>
      </c>
      <c r="K22" s="48">
        <v>0.16250000000000001</v>
      </c>
      <c r="L22" s="48">
        <v>0</v>
      </c>
      <c r="M22" s="49">
        <v>0</v>
      </c>
      <c r="N22" s="49">
        <v>0</v>
      </c>
    </row>
    <row r="23" spans="2:14" ht="13.5" customHeight="1" thickBot="1">
      <c r="B23" s="44" t="s">
        <v>36</v>
      </c>
      <c r="C23" s="45" t="s">
        <v>4</v>
      </c>
      <c r="D23" s="45">
        <v>1</v>
      </c>
      <c r="E23" s="46">
        <f t="shared" si="0"/>
        <v>1.625</v>
      </c>
      <c r="F23" s="46">
        <f t="shared" si="1"/>
        <v>0</v>
      </c>
      <c r="G23" s="46">
        <f t="shared" si="2"/>
        <v>0</v>
      </c>
      <c r="H23" s="46">
        <f t="shared" si="2"/>
        <v>0</v>
      </c>
      <c r="I23" s="47">
        <f t="shared" si="3"/>
        <v>1.625</v>
      </c>
      <c r="K23" s="48">
        <v>0.16250000000000001</v>
      </c>
      <c r="L23" s="48">
        <v>0</v>
      </c>
      <c r="M23" s="49">
        <v>0</v>
      </c>
      <c r="N23" s="49">
        <v>0</v>
      </c>
    </row>
    <row r="24" spans="2:14" ht="13.5" customHeight="1" thickBot="1">
      <c r="B24" s="44">
        <v>0</v>
      </c>
      <c r="C24" s="45" t="s">
        <v>37</v>
      </c>
      <c r="D24" s="45">
        <v>0</v>
      </c>
      <c r="E24" s="46">
        <f t="shared" si="0"/>
        <v>0</v>
      </c>
      <c r="F24" s="46">
        <f t="shared" si="1"/>
        <v>0</v>
      </c>
      <c r="G24" s="46">
        <f t="shared" si="2"/>
        <v>0</v>
      </c>
      <c r="H24" s="46">
        <f t="shared" si="2"/>
        <v>0</v>
      </c>
      <c r="I24" s="47">
        <f t="shared" si="3"/>
        <v>0</v>
      </c>
      <c r="K24" s="48">
        <v>0</v>
      </c>
      <c r="L24" s="48">
        <v>0</v>
      </c>
      <c r="M24" s="49">
        <v>0</v>
      </c>
      <c r="N24" s="49">
        <v>0</v>
      </c>
    </row>
    <row r="25" spans="2:14" ht="13.5" customHeight="1" thickBot="1">
      <c r="B25" s="44">
        <v>0</v>
      </c>
      <c r="C25" s="45" t="s">
        <v>37</v>
      </c>
      <c r="D25" s="45">
        <v>0</v>
      </c>
      <c r="E25" s="46">
        <f t="shared" si="0"/>
        <v>0</v>
      </c>
      <c r="F25" s="46">
        <f t="shared" si="1"/>
        <v>0</v>
      </c>
      <c r="G25" s="46">
        <f t="shared" si="2"/>
        <v>0</v>
      </c>
      <c r="H25" s="46">
        <f t="shared" si="2"/>
        <v>0</v>
      </c>
      <c r="I25" s="47">
        <f t="shared" si="3"/>
        <v>0</v>
      </c>
      <c r="K25" s="48">
        <v>0</v>
      </c>
      <c r="L25" s="48">
        <v>0</v>
      </c>
      <c r="M25" s="49">
        <v>0</v>
      </c>
      <c r="N25" s="49">
        <v>0</v>
      </c>
    </row>
    <row r="26" spans="2:14" ht="13.5" customHeight="1" thickBot="1">
      <c r="B26" s="44">
        <v>0</v>
      </c>
      <c r="C26" s="45" t="s">
        <v>37</v>
      </c>
      <c r="D26" s="45">
        <v>0</v>
      </c>
      <c r="E26" s="46">
        <f t="shared" si="0"/>
        <v>0</v>
      </c>
      <c r="F26" s="46">
        <f t="shared" si="1"/>
        <v>0</v>
      </c>
      <c r="G26" s="46">
        <f t="shared" si="2"/>
        <v>0</v>
      </c>
      <c r="H26" s="46">
        <f t="shared" si="2"/>
        <v>0</v>
      </c>
      <c r="I26" s="47">
        <f t="shared" si="3"/>
        <v>0</v>
      </c>
      <c r="K26" s="48">
        <v>0</v>
      </c>
      <c r="L26" s="48">
        <v>0</v>
      </c>
      <c r="M26" s="49">
        <v>0</v>
      </c>
      <c r="N26" s="49">
        <v>0</v>
      </c>
    </row>
    <row r="27" spans="2:14" ht="13.5" customHeight="1" thickBot="1">
      <c r="B27" s="44">
        <v>0</v>
      </c>
      <c r="C27" s="45" t="s">
        <v>37</v>
      </c>
      <c r="D27" s="45">
        <v>0</v>
      </c>
      <c r="E27" s="46">
        <f t="shared" si="0"/>
        <v>0</v>
      </c>
      <c r="F27" s="46">
        <f t="shared" si="1"/>
        <v>0</v>
      </c>
      <c r="G27" s="46">
        <f t="shared" si="2"/>
        <v>0</v>
      </c>
      <c r="H27" s="46">
        <f t="shared" si="2"/>
        <v>0</v>
      </c>
      <c r="I27" s="47">
        <f t="shared" si="3"/>
        <v>0</v>
      </c>
      <c r="K27" s="48">
        <v>0</v>
      </c>
      <c r="L27" s="48">
        <v>0</v>
      </c>
      <c r="M27" s="49">
        <v>0</v>
      </c>
      <c r="N27" s="49">
        <v>0</v>
      </c>
    </row>
    <row r="28" spans="2:14" ht="13.5" customHeight="1" thickBot="1">
      <c r="B28" s="44">
        <v>0</v>
      </c>
      <c r="C28" s="45" t="s">
        <v>37</v>
      </c>
      <c r="D28" s="45">
        <v>0</v>
      </c>
      <c r="E28" s="46">
        <f t="shared" si="0"/>
        <v>0</v>
      </c>
      <c r="F28" s="46">
        <f t="shared" si="1"/>
        <v>0</v>
      </c>
      <c r="G28" s="46">
        <f t="shared" si="2"/>
        <v>0</v>
      </c>
      <c r="H28" s="46">
        <f t="shared" si="2"/>
        <v>0</v>
      </c>
      <c r="I28" s="47">
        <f t="shared" si="3"/>
        <v>0</v>
      </c>
      <c r="K28" s="48">
        <v>0</v>
      </c>
      <c r="L28" s="48">
        <v>0</v>
      </c>
      <c r="M28" s="49">
        <v>0</v>
      </c>
      <c r="N28" s="49">
        <v>0</v>
      </c>
    </row>
    <row r="29" spans="2:14" ht="5.25" customHeight="1" thickBot="1">
      <c r="B29" s="50"/>
      <c r="C29" s="51"/>
      <c r="D29" s="51"/>
      <c r="E29" s="52"/>
      <c r="F29" s="52"/>
      <c r="G29" s="52"/>
      <c r="H29" s="52"/>
      <c r="I29" s="52"/>
    </row>
    <row r="30" spans="2:14" ht="12" customHeight="1" thickTop="1">
      <c r="B30" s="24" t="s">
        <v>38</v>
      </c>
      <c r="C30" s="24"/>
      <c r="D30" s="1"/>
      <c r="E30" s="53">
        <f>SUM(E15:E29)</f>
        <v>43.108333333333334</v>
      </c>
      <c r="F30" s="53">
        <f t="shared" ref="F30:I30" si="4">SUM(F15:F29)</f>
        <v>9.9666666666666667E-2</v>
      </c>
      <c r="G30" s="53">
        <f t="shared" si="4"/>
        <v>0.08</v>
      </c>
      <c r="H30" s="53">
        <f t="shared" si="4"/>
        <v>1.4545454545454548</v>
      </c>
      <c r="I30" s="53">
        <f t="shared" si="4"/>
        <v>44.74254545454545</v>
      </c>
    </row>
    <row r="31" spans="2:14" ht="13.5" customHeight="1">
      <c r="B31" s="24"/>
      <c r="C31" s="24"/>
      <c r="D31" s="1"/>
      <c r="E31" s="53"/>
      <c r="F31" s="53"/>
      <c r="G31" s="53"/>
      <c r="H31" s="53"/>
      <c r="I31" s="53"/>
    </row>
    <row r="32" spans="2:14" ht="12.75">
      <c r="B32" s="96" t="s">
        <v>39</v>
      </c>
      <c r="C32" s="98" t="s">
        <v>40</v>
      </c>
      <c r="D32" s="99"/>
      <c r="E32" s="87" t="s">
        <v>41</v>
      </c>
      <c r="F32" s="88"/>
      <c r="G32" s="89"/>
      <c r="H32" s="92" t="s">
        <v>42</v>
      </c>
      <c r="I32" s="92"/>
    </row>
    <row r="33" spans="2:9" ht="39" thickBot="1">
      <c r="B33" s="97"/>
      <c r="C33" s="100"/>
      <c r="D33" s="101"/>
      <c r="E33" s="54" t="s">
        <v>43</v>
      </c>
      <c r="F33" s="55" t="s">
        <v>44</v>
      </c>
      <c r="G33" s="56" t="s">
        <v>45</v>
      </c>
      <c r="H33" s="57" t="s">
        <v>46</v>
      </c>
      <c r="I33" s="57" t="str">
        <f>CONCATENATE("Total per ",$C$4)</f>
        <v>Total per Bed</v>
      </c>
    </row>
    <row r="34" spans="2:9" ht="14.25" thickTop="1" thickBot="1">
      <c r="B34" s="44" t="s">
        <v>81</v>
      </c>
      <c r="C34" s="58" t="s">
        <v>81</v>
      </c>
      <c r="D34" s="58">
        <v>0</v>
      </c>
      <c r="E34" s="59">
        <v>1</v>
      </c>
      <c r="F34" s="60">
        <v>1</v>
      </c>
      <c r="G34" s="61" t="s">
        <v>82</v>
      </c>
      <c r="H34" s="60">
        <v>0.25</v>
      </c>
      <c r="I34" s="62">
        <f>E34*F34*H34</f>
        <v>0.25</v>
      </c>
    </row>
    <row r="35" spans="2:9" thickBot="1">
      <c r="B35" s="44" t="s">
        <v>83</v>
      </c>
      <c r="C35" s="5" t="s">
        <v>84</v>
      </c>
      <c r="D35" s="5">
        <v>0</v>
      </c>
      <c r="E35" s="59">
        <v>1</v>
      </c>
      <c r="F35" s="60">
        <v>1</v>
      </c>
      <c r="G35" s="61" t="s">
        <v>58</v>
      </c>
      <c r="H35" s="60">
        <v>0.44</v>
      </c>
      <c r="I35" s="63">
        <f t="shared" ref="I35:I48" si="5">E35*F35*H35</f>
        <v>0.44</v>
      </c>
    </row>
    <row r="36" spans="2:9" thickBot="1">
      <c r="B36" s="44" t="s">
        <v>86</v>
      </c>
      <c r="C36" s="5" t="s">
        <v>84</v>
      </c>
      <c r="D36" s="5">
        <v>0</v>
      </c>
      <c r="E36" s="59">
        <v>1</v>
      </c>
      <c r="F36" s="60">
        <v>1</v>
      </c>
      <c r="G36" s="61" t="s">
        <v>58</v>
      </c>
      <c r="H36" s="60">
        <v>0.73</v>
      </c>
      <c r="I36" s="63">
        <f t="shared" si="5"/>
        <v>0.73</v>
      </c>
    </row>
    <row r="37" spans="2:9" thickBot="1">
      <c r="B37" s="44" t="s">
        <v>98</v>
      </c>
      <c r="C37" s="5" t="s">
        <v>48</v>
      </c>
      <c r="D37" s="5">
        <v>0</v>
      </c>
      <c r="E37" s="59">
        <v>1</v>
      </c>
      <c r="F37" s="60">
        <v>20</v>
      </c>
      <c r="G37" s="61" t="s">
        <v>49</v>
      </c>
      <c r="H37" s="60">
        <v>4.3999999999999997E-2</v>
      </c>
      <c r="I37" s="63">
        <f t="shared" si="5"/>
        <v>0.87999999999999989</v>
      </c>
    </row>
    <row r="38" spans="2:9" thickBot="1">
      <c r="B38" s="44" t="s">
        <v>50</v>
      </c>
      <c r="C38" s="5" t="s">
        <v>51</v>
      </c>
      <c r="D38" s="5">
        <v>0</v>
      </c>
      <c r="E38" s="59">
        <v>1</v>
      </c>
      <c r="F38" s="60">
        <v>22</v>
      </c>
      <c r="G38" s="61" t="s">
        <v>4</v>
      </c>
      <c r="H38" s="60">
        <v>0.18</v>
      </c>
      <c r="I38" s="64">
        <f t="shared" si="5"/>
        <v>3.96</v>
      </c>
    </row>
    <row r="39" spans="2:9" thickBot="1">
      <c r="B39" s="44" t="s">
        <v>57</v>
      </c>
      <c r="C39" s="5" t="s">
        <v>51</v>
      </c>
      <c r="D39" s="5">
        <v>0</v>
      </c>
      <c r="E39" s="59">
        <v>1</v>
      </c>
      <c r="F39" s="60">
        <v>2</v>
      </c>
      <c r="G39" s="61" t="s">
        <v>58</v>
      </c>
      <c r="H39" s="60">
        <v>0.04</v>
      </c>
      <c r="I39" s="64">
        <f t="shared" si="5"/>
        <v>0.08</v>
      </c>
    </row>
    <row r="40" spans="2:9" thickBot="1">
      <c r="B40" s="44" t="s">
        <v>52</v>
      </c>
      <c r="C40" s="5" t="s">
        <v>53</v>
      </c>
      <c r="D40" s="5">
        <v>0</v>
      </c>
      <c r="E40" s="59">
        <v>1</v>
      </c>
      <c r="F40" s="60">
        <v>1</v>
      </c>
      <c r="G40" s="61" t="s">
        <v>54</v>
      </c>
      <c r="H40" s="60">
        <v>5</v>
      </c>
      <c r="I40" s="64">
        <f t="shared" si="5"/>
        <v>5</v>
      </c>
    </row>
    <row r="41" spans="2:9" thickBot="1">
      <c r="B41" s="44" t="s">
        <v>87</v>
      </c>
      <c r="C41" s="5" t="s">
        <v>62</v>
      </c>
      <c r="D41" s="5">
        <v>0</v>
      </c>
      <c r="E41" s="59">
        <v>1</v>
      </c>
      <c r="F41" s="60">
        <v>25</v>
      </c>
      <c r="G41" s="61" t="s">
        <v>58</v>
      </c>
      <c r="H41" s="60">
        <v>0.1</v>
      </c>
      <c r="I41" s="64">
        <f t="shared" si="5"/>
        <v>2.5</v>
      </c>
    </row>
    <row r="42" spans="2:9" thickBot="1">
      <c r="B42" s="44">
        <v>0</v>
      </c>
      <c r="C42" s="5" t="s">
        <v>37</v>
      </c>
      <c r="D42" s="5">
        <v>0</v>
      </c>
      <c r="E42" s="59">
        <v>0</v>
      </c>
      <c r="F42" s="60">
        <v>0</v>
      </c>
      <c r="G42" s="61">
        <v>0</v>
      </c>
      <c r="H42" s="60">
        <v>0</v>
      </c>
      <c r="I42" s="64">
        <f t="shared" si="5"/>
        <v>0</v>
      </c>
    </row>
    <row r="43" spans="2:9" thickBot="1">
      <c r="B43" s="44">
        <v>0</v>
      </c>
      <c r="C43" s="5" t="s">
        <v>37</v>
      </c>
      <c r="D43" s="5">
        <v>0</v>
      </c>
      <c r="E43" s="59">
        <v>0</v>
      </c>
      <c r="F43" s="60">
        <v>0</v>
      </c>
      <c r="G43" s="61">
        <v>0</v>
      </c>
      <c r="H43" s="60">
        <v>0</v>
      </c>
      <c r="I43" s="64">
        <f t="shared" si="5"/>
        <v>0</v>
      </c>
    </row>
    <row r="44" spans="2:9" thickBot="1">
      <c r="B44" s="44">
        <v>0</v>
      </c>
      <c r="C44" s="5" t="s">
        <v>37</v>
      </c>
      <c r="D44" s="5">
        <v>0</v>
      </c>
      <c r="E44" s="59">
        <v>0</v>
      </c>
      <c r="F44" s="60">
        <v>0</v>
      </c>
      <c r="G44" s="61">
        <v>0</v>
      </c>
      <c r="H44" s="60">
        <v>0</v>
      </c>
      <c r="I44" s="64">
        <f t="shared" si="5"/>
        <v>0</v>
      </c>
    </row>
    <row r="45" spans="2:9" thickBot="1">
      <c r="B45" s="44">
        <v>0</v>
      </c>
      <c r="C45" s="5" t="s">
        <v>37</v>
      </c>
      <c r="D45" s="5">
        <v>0</v>
      </c>
      <c r="E45" s="59">
        <v>0</v>
      </c>
      <c r="F45" s="60">
        <v>0</v>
      </c>
      <c r="G45" s="61">
        <v>0</v>
      </c>
      <c r="H45" s="60">
        <v>0</v>
      </c>
      <c r="I45" s="64">
        <f t="shared" si="5"/>
        <v>0</v>
      </c>
    </row>
    <row r="46" spans="2:9" thickBot="1">
      <c r="B46" s="44">
        <v>0</v>
      </c>
      <c r="C46" s="5" t="s">
        <v>37</v>
      </c>
      <c r="D46" s="5">
        <v>0</v>
      </c>
      <c r="E46" s="59">
        <v>0</v>
      </c>
      <c r="F46" s="60">
        <v>0</v>
      </c>
      <c r="G46" s="61">
        <v>0</v>
      </c>
      <c r="H46" s="60">
        <v>0</v>
      </c>
      <c r="I46" s="64">
        <f t="shared" si="5"/>
        <v>0</v>
      </c>
    </row>
    <row r="47" spans="2:9" thickBot="1">
      <c r="B47" s="44">
        <v>0</v>
      </c>
      <c r="C47" s="5" t="s">
        <v>37</v>
      </c>
      <c r="D47" s="5">
        <v>0</v>
      </c>
      <c r="E47" s="59">
        <v>0</v>
      </c>
      <c r="F47" s="60">
        <v>0</v>
      </c>
      <c r="G47" s="61">
        <v>0</v>
      </c>
      <c r="H47" s="60">
        <v>0</v>
      </c>
      <c r="I47" s="64">
        <f t="shared" si="5"/>
        <v>0</v>
      </c>
    </row>
    <row r="48" spans="2:9" thickBot="1">
      <c r="B48" s="44">
        <v>0</v>
      </c>
      <c r="C48" s="5" t="s">
        <v>37</v>
      </c>
      <c r="D48" s="5">
        <v>0</v>
      </c>
      <c r="E48" s="59">
        <v>0</v>
      </c>
      <c r="F48" s="60">
        <v>0</v>
      </c>
      <c r="G48" s="61">
        <v>0</v>
      </c>
      <c r="H48" s="60">
        <v>0</v>
      </c>
      <c r="I48" s="64">
        <f t="shared" si="5"/>
        <v>0</v>
      </c>
    </row>
    <row r="49" spans="2:9" thickBot="1">
      <c r="B49" s="52"/>
      <c r="C49" s="65" t="s">
        <v>37</v>
      </c>
      <c r="D49" s="66"/>
      <c r="E49" s="67"/>
      <c r="F49" s="52" t="s">
        <v>37</v>
      </c>
      <c r="G49" s="52" t="s">
        <v>37</v>
      </c>
      <c r="H49" s="66" t="s">
        <v>37</v>
      </c>
      <c r="I49" s="66"/>
    </row>
    <row r="50" spans="2:9" thickTop="1">
      <c r="B50" s="24" t="s">
        <v>63</v>
      </c>
      <c r="C50" s="1"/>
      <c r="D50" s="53"/>
      <c r="E50" s="1"/>
      <c r="F50" s="1"/>
      <c r="G50" s="1"/>
      <c r="H50" s="53"/>
      <c r="I50" s="53">
        <f>SUM(I34:I49)</f>
        <v>13.84</v>
      </c>
    </row>
    <row r="51" spans="2:9" ht="12.75">
      <c r="B51" s="1"/>
      <c r="C51" s="1"/>
      <c r="D51" s="1"/>
      <c r="E51" s="1"/>
      <c r="F51" s="1"/>
      <c r="G51" s="1"/>
      <c r="H51" s="1"/>
      <c r="I51" s="1"/>
    </row>
    <row r="52" spans="2:9" ht="12.75">
      <c r="B52" s="1"/>
      <c r="C52" s="1"/>
      <c r="D52" s="1"/>
      <c r="E52" s="1"/>
      <c r="F52" s="1"/>
      <c r="G52" s="1"/>
      <c r="H52" s="68" t="s">
        <v>12</v>
      </c>
      <c r="I52" s="68" t="s">
        <v>13</v>
      </c>
    </row>
    <row r="53" spans="2:9" ht="12.75">
      <c r="B53" s="24" t="s">
        <v>64</v>
      </c>
      <c r="C53" s="1"/>
      <c r="D53" s="1"/>
      <c r="E53" s="1"/>
      <c r="F53" s="1"/>
      <c r="G53" s="1"/>
      <c r="H53" s="69">
        <f>I50+I30</f>
        <v>58.582545454545453</v>
      </c>
      <c r="I53" s="69">
        <f>I50+G30+F30+E30</f>
        <v>57.128</v>
      </c>
    </row>
    <row r="54" spans="2:9" ht="12.75">
      <c r="B54" s="70" t="s">
        <v>65</v>
      </c>
      <c r="C54" s="1" t="s">
        <v>66</v>
      </c>
      <c r="D54" s="1"/>
      <c r="E54" s="71" t="s">
        <v>67</v>
      </c>
      <c r="F54" s="1"/>
      <c r="G54" s="71" t="s">
        <v>68</v>
      </c>
      <c r="H54" s="72"/>
      <c r="I54" s="72"/>
    </row>
    <row r="55" spans="2:9" ht="12.75">
      <c r="B55" s="70"/>
      <c r="C55" s="53">
        <f>I50+E30+F30</f>
        <v>57.048000000000002</v>
      </c>
      <c r="D55" s="1"/>
      <c r="E55" s="73">
        <v>0.08</v>
      </c>
      <c r="F55" s="74"/>
      <c r="G55" s="75">
        <v>8</v>
      </c>
      <c r="H55" s="76">
        <f>C55*E55*G55/12</f>
        <v>3.0425599999999999</v>
      </c>
      <c r="I55" s="76">
        <f>H55</f>
        <v>3.0425599999999999</v>
      </c>
    </row>
    <row r="56" spans="2:9" ht="12.75">
      <c r="B56" s="24" t="s">
        <v>69</v>
      </c>
      <c r="C56" s="1"/>
      <c r="D56" s="1"/>
      <c r="E56" s="1"/>
      <c r="F56" s="1"/>
      <c r="G56" s="1"/>
      <c r="H56" s="76">
        <f>SUM(H53:H55)</f>
        <v>61.625105454545455</v>
      </c>
      <c r="I56" s="76">
        <f>SUM(I53:I55)</f>
        <v>60.170560000000002</v>
      </c>
    </row>
    <row r="57" spans="2:9" ht="12.75">
      <c r="B57" s="1"/>
      <c r="C57" s="1"/>
      <c r="D57" s="1"/>
      <c r="E57" s="1"/>
      <c r="F57" s="1"/>
      <c r="G57" s="1"/>
      <c r="H57" s="72"/>
      <c r="I57" s="72"/>
    </row>
    <row r="58" spans="2:9" ht="12.75">
      <c r="B58" s="24" t="s">
        <v>70</v>
      </c>
      <c r="C58" s="77" t="s">
        <v>14</v>
      </c>
      <c r="D58" s="1"/>
      <c r="E58" s="1"/>
      <c r="F58" s="1"/>
      <c r="G58" s="1"/>
      <c r="H58" s="78">
        <v>19.738009869004934</v>
      </c>
      <c r="I58" s="78">
        <v>19.738009869004934</v>
      </c>
    </row>
    <row r="59" spans="2:9" ht="12.75">
      <c r="B59" s="24"/>
      <c r="C59" s="1"/>
      <c r="D59" s="1"/>
      <c r="E59" s="1"/>
      <c r="F59" s="1"/>
      <c r="G59" s="1"/>
      <c r="H59" s="79"/>
      <c r="I59" s="79"/>
    </row>
    <row r="60" spans="2:9" ht="12.75">
      <c r="B60" s="24" t="s">
        <v>71</v>
      </c>
      <c r="C60" s="1"/>
      <c r="D60" s="1"/>
      <c r="E60" s="1"/>
      <c r="F60" s="1"/>
      <c r="G60" s="1"/>
      <c r="H60" s="76"/>
      <c r="I60" s="79"/>
    </row>
    <row r="61" spans="2:9" ht="12.75">
      <c r="B61" s="1"/>
      <c r="C61" s="41" t="s">
        <v>72</v>
      </c>
      <c r="D61" s="1"/>
      <c r="E61" s="1"/>
      <c r="F61" s="1"/>
      <c r="G61" s="1"/>
      <c r="H61" s="78">
        <v>1.8365472910927456E-2</v>
      </c>
      <c r="I61" s="78">
        <v>1.8365472910927456E-2</v>
      </c>
    </row>
    <row r="62" spans="2:9" ht="12.75">
      <c r="B62" s="1"/>
      <c r="C62" s="41" t="s">
        <v>73</v>
      </c>
      <c r="D62" s="1"/>
      <c r="E62" s="1"/>
      <c r="F62" s="1"/>
      <c r="G62" s="1"/>
      <c r="H62" s="78">
        <v>0.11019283746556474</v>
      </c>
      <c r="I62" s="80"/>
    </row>
    <row r="63" spans="2:9" ht="12.75">
      <c r="B63" s="24"/>
      <c r="C63" s="41" t="s">
        <v>74</v>
      </c>
      <c r="D63" s="1"/>
      <c r="E63" s="1"/>
      <c r="F63" s="1"/>
      <c r="G63" s="1"/>
      <c r="H63" s="78">
        <v>0</v>
      </c>
      <c r="I63" s="78">
        <v>0</v>
      </c>
    </row>
    <row r="64" spans="2:9" ht="12.75">
      <c r="B64" s="24"/>
      <c r="C64" s="41" t="s">
        <v>75</v>
      </c>
      <c r="D64" s="1"/>
      <c r="E64" s="1"/>
      <c r="F64" s="1"/>
      <c r="G64" s="1"/>
      <c r="H64" s="78">
        <v>0</v>
      </c>
      <c r="I64" s="78">
        <v>0</v>
      </c>
    </row>
    <row r="65" spans="2:9" thickBot="1">
      <c r="B65" s="1"/>
      <c r="C65" s="1"/>
      <c r="D65" s="1"/>
      <c r="E65" s="1"/>
      <c r="F65" s="1"/>
      <c r="G65" s="1"/>
      <c r="H65" s="81"/>
      <c r="I65" s="81"/>
    </row>
    <row r="66" spans="2:9" thickTop="1">
      <c r="B66" s="24" t="s">
        <v>76</v>
      </c>
      <c r="C66" s="1"/>
      <c r="D66" s="1"/>
      <c r="E66" s="1"/>
      <c r="F66" s="1"/>
      <c r="G66" s="1"/>
      <c r="H66" s="82">
        <f>SUM(H56:H59)+H63+IF(H64&gt;0,H64,H61+H62)</f>
        <v>81.491673633926879</v>
      </c>
      <c r="I66" s="82">
        <f>SUM(I56:I59)+I63+IF(I64&gt;0,I64,I61+I62)</f>
        <v>79.926935341915865</v>
      </c>
    </row>
    <row r="67" spans="2:9" ht="12.75">
      <c r="B67" s="1"/>
      <c r="C67" s="1"/>
      <c r="D67" s="1"/>
      <c r="E67" s="1"/>
      <c r="F67" s="1"/>
      <c r="G67" s="1"/>
      <c r="H67" s="1"/>
      <c r="I67" s="1"/>
    </row>
    <row r="68" spans="2:9" ht="12.75">
      <c r="B68" s="83"/>
      <c r="C68" s="83"/>
      <c r="D68" s="83"/>
      <c r="E68" s="83"/>
      <c r="F68" s="83"/>
      <c r="G68" s="83"/>
      <c r="H68" s="84"/>
      <c r="I68" s="83"/>
    </row>
    <row r="69" spans="2:9" ht="12.75">
      <c r="B69" s="83"/>
      <c r="C69" s="83"/>
      <c r="D69" s="83"/>
      <c r="E69" s="83"/>
      <c r="F69" s="83"/>
      <c r="G69" s="83"/>
      <c r="H69" s="84"/>
      <c r="I69" s="83"/>
    </row>
    <row r="70" spans="2:9" ht="12.75"/>
  </sheetData>
  <sheetProtection sheet="1" objects="1" scenarios="1"/>
  <mergeCells count="17">
    <mergeCell ref="G13:G14"/>
    <mergeCell ref="H13:H14"/>
    <mergeCell ref="I13:I14"/>
    <mergeCell ref="B32:B33"/>
    <mergeCell ref="C32:D33"/>
    <mergeCell ref="E32:G32"/>
    <mergeCell ref="H32:I32"/>
    <mergeCell ref="B13:B14"/>
    <mergeCell ref="C13:C14"/>
    <mergeCell ref="D13:D14"/>
    <mergeCell ref="E13:E14"/>
    <mergeCell ref="F13:F14"/>
    <mergeCell ref="K8:M8"/>
    <mergeCell ref="D9:F9"/>
    <mergeCell ref="G9:I9"/>
    <mergeCell ref="K9:M9"/>
    <mergeCell ref="K10:M10"/>
  </mergeCells>
  <printOptions horizontalCentered="1" verticalCentered="1"/>
  <pageMargins left="0.7" right="0.7" top="0.75" bottom="0.75" header="0.3" footer="0.3"/>
  <pageSetup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Title</vt:lpstr>
      <vt:lpstr>Comments</vt:lpstr>
      <vt:lpstr>Broccoli</vt:lpstr>
      <vt:lpstr>Cucumbers</vt:lpstr>
      <vt:lpstr>Eggplant</vt:lpstr>
      <vt:lpstr>Green Beans</vt:lpstr>
      <vt:lpstr>Lettuce</vt:lpstr>
      <vt:lpstr>Radishes</vt:lpstr>
      <vt:lpstr>Sweet Peppers</vt:lpstr>
      <vt:lpstr>Tomatoes</vt:lpstr>
      <vt:lpstr>Broccoli!Heading</vt:lpstr>
      <vt:lpstr>Cucumbers!Heading</vt:lpstr>
      <vt:lpstr>Eggplant!Heading</vt:lpstr>
      <vt:lpstr>'Green Beans'!Heading</vt:lpstr>
      <vt:lpstr>Lettuce!Heading</vt:lpstr>
      <vt:lpstr>Radishes!Heading</vt:lpstr>
      <vt:lpstr>'Sweet Peppers'!Heading</vt:lpstr>
      <vt:lpstr>Tomatoes!Heading</vt:lpstr>
      <vt:lpstr>Broccoli!Print_Area</vt:lpstr>
      <vt:lpstr>Comments!Print_Area</vt:lpstr>
      <vt:lpstr>Cucumbers!Print_Area</vt:lpstr>
      <vt:lpstr>Eggplant!Print_Area</vt:lpstr>
      <vt:lpstr>'Green Beans'!Print_Area</vt:lpstr>
      <vt:lpstr>Lettuce!Print_Area</vt:lpstr>
      <vt:lpstr>Radishes!Print_Area</vt:lpstr>
      <vt:lpstr>'Sweet Peppers'!Print_Area</vt:lpstr>
      <vt:lpstr>Title!Print_Area</vt:lpstr>
      <vt:lpstr>Tomatoes!Print_Area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2010-04-22T18:16:32Z</cp:lastPrinted>
  <dcterms:created xsi:type="dcterms:W3CDTF">2010-04-21T21:12:39Z</dcterms:created>
  <dcterms:modified xsi:type="dcterms:W3CDTF">2010-04-23T19:50:36Z</dcterms:modified>
</cp:coreProperties>
</file>